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rbin\Desktop\"/>
    </mc:Choice>
  </mc:AlternateContent>
  <xr:revisionPtr revIDLastSave="0" documentId="8_{231A619D-F470-40B6-9B1B-59FC287A4C23}" xr6:coauthVersionLast="47" xr6:coauthVersionMax="47" xr10:uidLastSave="{00000000-0000-0000-0000-000000000000}"/>
  <workbookProtection workbookAlgorithmName="SHA-512" workbookHashValue="zF1zaS1Ct1vN5/+76efnkmO9Xxi0zfRyYKuorsAJE6otQSgwdvt5Gqx6efO9RYrog8pwAJKVMmljjNS0s+eJZw==" workbookSaltValue="Q8kkn7QpFoqw6VjK2dohwg==" workbookSpinCount="100000" lockStructure="1"/>
  <bookViews>
    <workbookView xWindow="-108" yWindow="-108" windowWidth="23256" windowHeight="12576" xr2:uid="{3E39ACF1-8F47-43A4-8E4C-2B1903BC2BF1}"/>
  </bookViews>
  <sheets>
    <sheet name="ARO" sheetId="1" r:id="rId1"/>
    <sheet name="Upute" sheetId="2" r:id="rId2"/>
  </sheets>
  <definedNames>
    <definedName name="_xlnm.Print_Titles" localSheetId="0">ARO!$21:$21</definedName>
    <definedName name="_xlnm.Print_Area" localSheetId="0">ARO!$A$1:$AQ$67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K1" i="1" l="1"/>
  <c r="AJ3" i="1" s="1"/>
  <c r="AT3" i="1"/>
  <c r="AM56" i="1"/>
  <c r="AS18" i="1"/>
  <c r="AS16" i="1"/>
  <c r="AL18" i="1"/>
  <c r="AK18" i="1"/>
  <c r="AK16" i="1"/>
  <c r="AN17" i="1"/>
  <c r="AS62" i="1"/>
  <c r="AS59" i="1"/>
  <c r="AS51" i="1"/>
  <c r="AS50" i="1"/>
  <c r="AS49" i="1"/>
  <c r="AS48" i="1"/>
  <c r="AS47" i="1"/>
  <c r="AS46" i="1"/>
  <c r="AS45" i="1"/>
  <c r="AS44" i="1"/>
  <c r="AS43" i="1"/>
  <c r="AS42" i="1"/>
  <c r="AS41" i="1"/>
  <c r="AS40" i="1"/>
  <c r="AS39" i="1"/>
  <c r="AS38" i="1"/>
  <c r="AS37" i="1"/>
  <c r="AS36" i="1"/>
  <c r="AS35" i="1"/>
  <c r="AS34" i="1"/>
  <c r="AS33" i="1"/>
  <c r="AS32" i="1"/>
  <c r="AS31" i="1"/>
  <c r="AS30" i="1"/>
  <c r="AS29" i="1"/>
  <c r="AS28" i="1"/>
  <c r="AS27" i="1"/>
  <c r="AS26" i="1"/>
  <c r="AS25" i="1"/>
  <c r="AS24" i="1"/>
  <c r="AS23" i="1"/>
  <c r="AS22" i="1"/>
  <c r="AS14" i="1"/>
  <c r="AS11" i="1"/>
  <c r="AS8" i="1"/>
  <c r="AS5" i="1"/>
  <c r="AS3" i="1"/>
  <c r="AK62" i="1"/>
  <c r="AI62" i="1" s="1"/>
  <c r="AK59" i="1"/>
  <c r="H59" i="1" s="1"/>
  <c r="AO59" i="1"/>
  <c r="AE52" i="1"/>
  <c r="AD54" i="1" s="1"/>
  <c r="AL51" i="1"/>
  <c r="AL50" i="1"/>
  <c r="AL49" i="1"/>
  <c r="AL48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1" i="1"/>
  <c r="AL30" i="1"/>
  <c r="AL29" i="1"/>
  <c r="AL28" i="1"/>
  <c r="AL27" i="1"/>
  <c r="AL26" i="1"/>
  <c r="AL25" i="1"/>
  <c r="AL24" i="1"/>
  <c r="AL23" i="1"/>
  <c r="AL22" i="1"/>
  <c r="AK51" i="1"/>
  <c r="AK50" i="1"/>
  <c r="AK49" i="1"/>
  <c r="AK48" i="1"/>
  <c r="AN48" i="1" s="1"/>
  <c r="AJ48" i="1" s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22" i="1"/>
  <c r="AK11" i="1"/>
  <c r="AJ11" i="1" s="1"/>
  <c r="AK3" i="1"/>
  <c r="T3" i="1" s="1"/>
  <c r="AL14" i="1"/>
  <c r="AJ14" i="1" s="1"/>
  <c r="AK14" i="1"/>
  <c r="V14" i="1"/>
  <c r="AK5" i="1"/>
  <c r="AJ5" i="1" s="1"/>
  <c r="AK8" i="1"/>
  <c r="AJ8" i="1" s="1"/>
  <c r="AN32" i="1" l="1"/>
  <c r="AJ32" i="1" s="1"/>
  <c r="AN44" i="1"/>
  <c r="AJ44" i="1" s="1"/>
  <c r="AN38" i="1"/>
  <c r="AJ38" i="1" s="1"/>
  <c r="M54" i="1"/>
  <c r="P56" i="1"/>
  <c r="AM43" i="1"/>
  <c r="AM31" i="1"/>
  <c r="AN33" i="1"/>
  <c r="AJ33" i="1" s="1"/>
  <c r="AN45" i="1"/>
  <c r="AJ45" i="1" s="1"/>
  <c r="AN41" i="1"/>
  <c r="AJ41" i="1" s="1"/>
  <c r="AN29" i="1"/>
  <c r="AJ29" i="1" s="1"/>
  <c r="AJ18" i="1"/>
  <c r="N19" i="1"/>
  <c r="AJ16" i="1"/>
  <c r="O18" i="1"/>
  <c r="AN46" i="1"/>
  <c r="AJ46" i="1" s="1"/>
  <c r="AM42" i="1"/>
  <c r="AN30" i="1"/>
  <c r="AJ30" i="1" s="1"/>
  <c r="AN34" i="1"/>
  <c r="AJ34" i="1" s="1"/>
  <c r="AS52" i="1"/>
  <c r="AN51" i="1"/>
  <c r="AJ51" i="1" s="1"/>
  <c r="AS54" i="1"/>
  <c r="AN50" i="1"/>
  <c r="AJ50" i="1" s="1"/>
  <c r="AG63" i="1"/>
  <c r="AM37" i="1"/>
  <c r="AN27" i="1"/>
  <c r="AJ27" i="1" s="1"/>
  <c r="AN39" i="1"/>
  <c r="AJ39" i="1" s="1"/>
  <c r="AM22" i="1"/>
  <c r="AN36" i="1"/>
  <c r="AJ36" i="1" s="1"/>
  <c r="AN24" i="1"/>
  <c r="AJ24" i="1" s="1"/>
  <c r="AN40" i="1"/>
  <c r="AJ40" i="1" s="1"/>
  <c r="AN47" i="1"/>
  <c r="AJ47" i="1" s="1"/>
  <c r="AM35" i="1"/>
  <c r="AM48" i="1"/>
  <c r="AM49" i="1"/>
  <c r="AM50" i="1"/>
  <c r="AM46" i="1"/>
  <c r="AM45" i="1"/>
  <c r="AN49" i="1"/>
  <c r="AJ49" i="1" s="1"/>
  <c r="AN37" i="1"/>
  <c r="AJ37" i="1" s="1"/>
  <c r="AM39" i="1"/>
  <c r="AM25" i="1"/>
  <c r="AN43" i="1"/>
  <c r="AJ43" i="1" s="1"/>
  <c r="AN31" i="1"/>
  <c r="AJ31" i="1" s="1"/>
  <c r="AJ22" i="1"/>
  <c r="AN35" i="1"/>
  <c r="AJ35" i="1" s="1"/>
  <c r="AN23" i="1"/>
  <c r="AJ23" i="1" s="1"/>
  <c r="AM26" i="1"/>
  <c r="AN42" i="1"/>
  <c r="AJ42" i="1" s="1"/>
  <c r="AN22" i="1"/>
  <c r="AM27" i="1"/>
  <c r="AN25" i="1"/>
  <c r="AJ25" i="1" s="1"/>
  <c r="AN28" i="1"/>
  <c r="AJ28" i="1" s="1"/>
  <c r="AN26" i="1"/>
  <c r="AJ26" i="1" s="1"/>
  <c r="AM23" i="1"/>
  <c r="AM24" i="1"/>
  <c r="AM29" i="1"/>
  <c r="AM30" i="1"/>
  <c r="AM41" i="1"/>
  <c r="AM40" i="1"/>
  <c r="AM34" i="1"/>
  <c r="AM28" i="1"/>
  <c r="AM36" i="1"/>
  <c r="AM47" i="1"/>
  <c r="AM33" i="1"/>
  <c r="AM44" i="1"/>
  <c r="AM38" i="1"/>
  <c r="AM32" i="1"/>
  <c r="AM51" i="1"/>
  <c r="B4" i="1"/>
  <c r="AL3" i="1"/>
  <c r="AD56" i="1" l="1"/>
  <c r="H57" i="1" s="1"/>
  <c r="T56" i="1"/>
  <c r="AK55" i="1"/>
  <c r="AK56" i="1" s="1"/>
  <c r="AM52" i="1"/>
  <c r="AQ63" i="1" s="1"/>
  <c r="A5" i="1"/>
  <c r="A14" i="1"/>
  <c r="AS56" i="1" l="1"/>
  <c r="AS64" i="1" l="1"/>
  <c r="A64" i="1" s="1"/>
</calcChain>
</file>

<file path=xl/sharedStrings.xml><?xml version="1.0" encoding="utf-8"?>
<sst xmlns="http://schemas.openxmlformats.org/spreadsheetml/2006/main" count="103" uniqueCount="101">
  <si>
    <t>ANALIZA RADNE OPTEREĆENOSTI</t>
  </si>
  <si>
    <t>pojedinačno radno mjesto</t>
  </si>
  <si>
    <t>ustrojstvenu jedinucu</t>
  </si>
  <si>
    <t>← Potrebno upisati naziv</t>
  </si>
  <si>
    <t>*</t>
  </si>
  <si>
    <t>ZA USTROJSTVENU JEDINICU</t>
  </si>
  <si>
    <t>ZA POJEDINAČNO RADNO MJESTO</t>
  </si>
  <si>
    <t>✔</t>
  </si>
  <si>
    <t>↑</t>
  </si>
  <si>
    <t>↑ Potrebno odabrati iz padajućeg izbornika ↑</t>
  </si>
  <si>
    <t>Br.</t>
  </si>
  <si>
    <t>Aktivnosti</t>
  </si>
  <si>
    <t>1.</t>
  </si>
  <si>
    <t>2.</t>
  </si>
  <si>
    <t>3.</t>
  </si>
  <si>
    <t>Broj dana na godišnjoj razini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</si>
  <si>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</si>
  <si>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</si>
  <si>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</si>
  <si>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</si>
  <si>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</si>
  <si>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</si>
  <si>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</si>
  <si>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</si>
  <si>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</si>
  <si>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</si>
  <si>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</si>
  <si>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</si>
  <si>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</si>
  <si>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</si>
  <si>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</si>
  <si>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</si>
  <si>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</si>
  <si>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</si>
  <si>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</si>
  <si>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</si>
  <si>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</si>
  <si>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</si>
  <si>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</si>
  <si>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</si>
  <si>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</si>
  <si>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</si>
  <si>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</si>
  <si>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DA</t>
  </si>
  <si>
    <t>NE</t>
  </si>
  <si>
    <t xml:space="preserve">Datum: </t>
  </si>
  <si>
    <t>ODGOVORNA OSOBA</t>
  </si>
  <si>
    <t>Potrebno upisati ime i prezime odgovorne osobe ↑</t>
  </si>
  <si>
    <t xml:space="preserve">Kont. br. </t>
  </si>
  <si>
    <t>Kontrolni broj</t>
  </si>
  <si>
    <t xml:space="preserve">Obrazac je ispravno popunjen. </t>
  </si>
  <si>
    <t>←</t>
  </si>
  <si>
    <t>Zbroj neodrađenih dana ne može biti veći od ukupnog broja radnih dana</t>
  </si>
  <si>
    <t xml:space="preserve">Kontrolni broj: </t>
  </si>
  <si>
    <t>⚠ Novo zapošljavanje nije moguće ako nema slobodnih radnih mjesta!</t>
  </si>
  <si>
    <t>Obrazac nije ispravno popunjen ❗</t>
  </si>
  <si>
    <t>A)</t>
  </si>
  <si>
    <t>÷</t>
  </si>
  <si>
    <t>Uputa za ispunjavanje obrasca ARO</t>
  </si>
  <si>
    <t>B)</t>
  </si>
  <si>
    <t>Potrebno je unijeti naziv ustrojstvene jedinice kada se analiza radi na osnovu ustrojstvene jedinice ili naziv radnog mjesta kada se analiza radi na osnovu radnog mjesta;</t>
  </si>
  <si>
    <t>C)</t>
  </si>
  <si>
    <t>D)</t>
  </si>
  <si>
    <t>E)</t>
  </si>
  <si>
    <t>Potrebno je unijeti naziv najviše ustrojstvene jedinice (Uprava, Samostalni sektor/služba);</t>
  </si>
  <si>
    <t>Potrebno je unijeti naziv institucije koja traži zapošljavanje;</t>
  </si>
  <si>
    <t>Potrebno je unijeti ukupan sistematizirani broj izvršitelja u  ustrojstvenoj jedinici (bez rukovodećih) kada se analiza vrši na razni ustrojstvene jedinice ili ukupan sistematizirani broj izvršitelja kada se analiza vrši na razini radnog mjesta;</t>
  </si>
  <si>
    <t>F)</t>
  </si>
  <si>
    <t>Potrebno je unijeti ukupan popunjeni broj izvršitelja u  ustrojstvenoj jedinici (bez rukovodećih) kada se analiza vrši na razni ustrojstvene jedinice ili ukupan popunjeni broj izvršitelja kada se analiza vrši na razini radnog mjesta;</t>
  </si>
  <si>
    <t>G)</t>
  </si>
  <si>
    <t>H)</t>
  </si>
  <si>
    <t>I)</t>
  </si>
  <si>
    <t>Predstavlja prosječan broj radnih dana u godini i unaprijed je zadan;</t>
  </si>
  <si>
    <t>Potrebno je unijeti prosječan broj dana godišnjeg odmora po zaposlenom na razini  ustrojstvene jedinice kada se analiza vrši na razni ustrojstvene jedinice ili na razini radnog mjesta u ustrojstvenoj jedinici kada se analiza vrši na razini radnog mjesta;</t>
  </si>
  <si>
    <t>Potrebno je unijeti prosječan broj dana plaćenog dopusta po zaposlenom na razini  ustrojstvene jedinice kada se analiza vrši na razni ustrojstvene jedinice ili na razini radnog mjesta u ustrojstvenoj jedinici kada se analiza vrši na razini radnog mjesta;</t>
  </si>
  <si>
    <t>J)</t>
  </si>
  <si>
    <t>Potrebno je unijeti prosječan broj dana bolovanja po zaposlenom na razini  ustrojstvene jedinice kada se analiza vrši na razni ustrojstvene jedinice ili na razini radnog mjesta u ustrojstvenoj jedinici kada se analiza vrši na razini radnog mjesta;</t>
  </si>
  <si>
    <t>K)</t>
  </si>
  <si>
    <t>U stupcu Aktivnosti potrebno je unijeti sve aktivnosti ustrojstvene jedinice iz pravilnika o unutarnjem redu kada se analiza vrši na razni ustrojstvene jedinice ili sve aktivnosti pojedinog radnog mjesta čije se popunjavanje traži kada se analiza vrši na razini radnog mjesta (uključujući i poslovne sastanke, obavljanje administrativnih poslova poput fotokopiranja, arhiviranja, otpremanja i sl.).
U stupcu broj dana na godišnjoj razini svakoj aktivnosti iz stupca Aktivnosti potrebno je pridružiti broj radnih dana na godišnjoj razni koji je, prema procjeni, potreban za izvršenje svake pojedine aktivnosti.</t>
  </si>
  <si>
    <t>Nakon pravilnog unosa podataka u Obrazac ARO dobit će se rezultat analize radne opterećenosti iz kojeg je razvidno je li opravdana iskazana potreba za zapošljavanjem.</t>
  </si>
  <si>
    <t>Iz padajućeg izbornika potrebno je izabrati razinu na kojoj se vrši analiza radne opterećenosti. 
Analizu je potrebno vršiti načelno na razini službe ili više ustrojstvene jedinice osim u slučaju kada se radi o popunjavanju specifičnog radnog mjesta (kada se pravovremeno i stručno obavljanje poslova ne može osigurati preraspodjelom između postojećih službenika u ustrojstvenoj jedinici);</t>
  </si>
  <si>
    <t>Verzija: 1.3</t>
  </si>
  <si>
    <t xml:space="preserve">B) Broj radnog mjesta iz PUR-a: </t>
  </si>
  <si>
    <t>C) Naziv ustrojstvene jedinice:</t>
  </si>
  <si>
    <t>C) Naziv radnog mjesta:</t>
  </si>
  <si>
    <t>C) Naziv:</t>
  </si>
  <si>
    <t>D) Naziv najviše ustrojstvene jedinice (Uprava, Samostalni sektor, Samostalna služba):</t>
  </si>
  <si>
    <t>E) Naziv institucije:</t>
  </si>
  <si>
    <t>F) Ukupan broj izvršitelja, bez rukovodećih (sistematizirano):</t>
  </si>
  <si>
    <t>F) Ukupan broj izvršitelja (sistematizirano):</t>
  </si>
  <si>
    <t>G) od kojih je popunjeno:</t>
  </si>
  <si>
    <t>H) Prosječan broj radnih dana u godini:</t>
  </si>
  <si>
    <t>I) Prosječan broj dana godišnjeg odmora po zaposlenom:</t>
  </si>
  <si>
    <t>J) Prosječan broj dana plaćenog dopusta po zaposlenom:</t>
  </si>
  <si>
    <t>K) Prosječan broj dana bolovanja po zaposlenom:</t>
  </si>
  <si>
    <t>L) UKUPNO</t>
  </si>
  <si>
    <t>M) Potreban ukupan broj izvršitelja:</t>
  </si>
  <si>
    <t>N) Potrebno novo zapošljavanje:</t>
  </si>
  <si>
    <t>O) Broj novih izvršitelja:</t>
  </si>
  <si>
    <t>Potrebno je upisati broj radnog mjesta iz pravilnika o unutarnjem redu;</t>
  </si>
  <si>
    <t>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</si>
</sst>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sz val="11"/>
      <color theme="9" tint="-0.249977111117893"/>
      <name val="Calibri"/>
      <family val="2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theme="9" tint="-0.249977111117893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i/>
      <sz val="10"/>
      <color theme="2" tint="-0.499984740745262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8" fillId="0" borderId="0" xfId="0" applyFont="1"/>
    <xf numFmtId="0" fontId="0" fillId="2" borderId="9" xfId="0" applyFill="1" applyBorder="1" applyAlignment="1">
      <alignment vertical="center"/>
    </xf>
    <xf numFmtId="0" fontId="0" fillId="0" borderId="0" xfId="0" applyAlignment="1">
      <alignment vertical="center"/>
    </xf>
    <xf numFmtId="14" fontId="0" fillId="0" borderId="0" xfId="0" applyNumberFormat="1"/>
    <xf numFmtId="0" fontId="1" fillId="0" borderId="0" xfId="0" applyFont="1" applyAlignment="1">
      <alignment horizontal="right"/>
    </xf>
    <xf numFmtId="0" fontId="0" fillId="3" borderId="0" xfId="0" applyFill="1"/>
    <xf numFmtId="0" fontId="6" fillId="0" borderId="1" xfId="0" applyFont="1" applyBorder="1"/>
    <xf numFmtId="0" fontId="6" fillId="0" borderId="10" xfId="0" applyFont="1" applyBorder="1"/>
    <xf numFmtId="0" fontId="6" fillId="3" borderId="2" xfId="0" applyFont="1" applyFill="1" applyBorder="1"/>
    <xf numFmtId="0" fontId="7" fillId="0" borderId="9" xfId="0" applyFont="1" applyBorder="1" applyAlignment="1">
      <alignment vertical="center"/>
    </xf>
    <xf numFmtId="0" fontId="0" fillId="4" borderId="0" xfId="0" applyFill="1"/>
    <xf numFmtId="3" fontId="6" fillId="4" borderId="0" xfId="0" applyNumberFormat="1" applyFont="1" applyFill="1"/>
    <xf numFmtId="0" fontId="0" fillId="0" borderId="0" xfId="0" applyAlignment="1">
      <alignment horizontal="center"/>
    </xf>
    <xf numFmtId="0" fontId="5" fillId="0" borderId="0" xfId="0" applyFont="1" applyAlignment="1">
      <alignment vertical="center"/>
    </xf>
    <xf numFmtId="0" fontId="0" fillId="2" borderId="0" xfId="0" applyFill="1"/>
    <xf numFmtId="0" fontId="1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justify" vertical="top" wrapText="1"/>
    </xf>
    <xf numFmtId="0" fontId="0" fillId="0" borderId="0" xfId="0" applyAlignment="1">
      <alignment vertical="top" wrapText="1"/>
    </xf>
    <xf numFmtId="0" fontId="6" fillId="0" borderId="0" xfId="0" applyFont="1"/>
    <xf numFmtId="0" fontId="1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0" fillId="0" borderId="0" xfId="0" applyAlignment="1">
      <alignment horizontal="right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9" xfId="0" applyFill="1" applyBorder="1" applyAlignment="1">
      <alignment horizontal="center" vertical="center"/>
    </xf>
    <xf numFmtId="0" fontId="12" fillId="0" borderId="0" xfId="0" applyFont="1" applyAlignment="1">
      <alignment horizontal="center"/>
    </xf>
    <xf numFmtId="0" fontId="0" fillId="0" borderId="9" xfId="0" applyBorder="1" applyAlignment="1" applyProtection="1">
      <alignment horizontal="left" vertical="center" wrapText="1"/>
      <protection locked="0"/>
    </xf>
    <xf numFmtId="3" fontId="0" fillId="0" borderId="1" xfId="0" applyNumberFormat="1" applyBorder="1" applyAlignment="1" applyProtection="1">
      <alignment horizontal="center" vertical="center" wrapText="1"/>
      <protection locked="0"/>
    </xf>
    <xf numFmtId="3" fontId="0" fillId="0" borderId="10" xfId="0" applyNumberFormat="1" applyBorder="1" applyAlignment="1" applyProtection="1">
      <alignment horizontal="center" vertical="center" wrapText="1"/>
      <protection locked="0"/>
    </xf>
    <xf numFmtId="3" fontId="0" fillId="0" borderId="2" xfId="0" applyNumberFormat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>
      <alignment horizontal="left" vertical="top" wrapText="1"/>
    </xf>
    <xf numFmtId="0" fontId="5" fillId="0" borderId="12" xfId="0" applyFont="1" applyBorder="1" applyAlignment="1">
      <alignment horizontal="left" vertical="center"/>
    </xf>
    <xf numFmtId="49" fontId="0" fillId="0" borderId="1" xfId="0" applyNumberFormat="1" applyBorder="1" applyAlignment="1" applyProtection="1">
      <alignment horizontal="center" vertical="center" wrapText="1"/>
      <protection locked="0"/>
    </xf>
    <xf numFmtId="49" fontId="0" fillId="0" borderId="10" xfId="0" applyNumberFormat="1" applyBorder="1" applyAlignment="1" applyProtection="1">
      <alignment horizontal="center" vertical="center" wrapText="1"/>
      <protection locked="0"/>
    </xf>
    <xf numFmtId="49" fontId="0" fillId="0" borderId="2" xfId="0" applyNumberFormat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0" xfId="0" applyBorder="1" applyAlignment="1" applyProtection="1">
      <alignment horizontal="center" vertical="center"/>
      <protection locked="0"/>
    </xf>
    <xf numFmtId="0" fontId="0" fillId="0" borderId="2" xfId="0" applyBorder="1" applyAlignment="1" applyProtection="1">
      <alignment horizontal="center" vertical="center"/>
      <protection locked="0"/>
    </xf>
    <xf numFmtId="0" fontId="1" fillId="0" borderId="0" xfId="0" applyFont="1" applyAlignment="1">
      <alignment horizont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2" xfId="0" applyNumberFormat="1" applyBorder="1" applyAlignment="1" applyProtection="1">
      <alignment horizontal="center"/>
      <protection locked="0"/>
    </xf>
    <xf numFmtId="3" fontId="6" fillId="0" borderId="9" xfId="0" applyNumberFormat="1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9" xfId="0" applyFont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4" xfId="0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11" fillId="0" borderId="0" xfId="0" applyFont="1" applyAlignment="1">
      <alignment horizontal="center"/>
    </xf>
    <xf numFmtId="14" fontId="0" fillId="0" borderId="7" xfId="0" applyNumberFormat="1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Alignment="1">
      <alignment horizontal="right"/>
    </xf>
    <xf numFmtId="0" fontId="0" fillId="0" borderId="11" xfId="0" applyBorder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justify" vertical="top" wrapText="1"/>
    </xf>
    <xf numFmtId="0" fontId="6" fillId="0" borderId="0" xfId="0" applyFont="1" applyAlignment="1">
      <alignment horizontal="center"/>
    </xf>
  </cellXfs>
  <cellStyles count="1">
    <cellStyle name="Normalno" xfId="0" builtinId="0"/>
  </cellStyles>
  <dxfs count="65">
    <dxf>
      <font>
        <color rgb="FF9C0006"/>
      </font>
      <fill>
        <patternFill>
          <bgColor rgb="FFFFC7CE"/>
        </patternFill>
      </fill>
    </dxf>
    <dxf>
      <font>
        <color theme="9" tint="-0.24994659260841701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9" tint="-0.499984740745262"/>
      </font>
      <fill>
        <patternFill>
          <bgColor theme="9" tint="0.5999633777886288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4" tint="-0.499984740745262"/>
      </font>
      <fill>
        <patternFill>
          <bgColor theme="4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theme="9" tint="-0.499984740745262"/>
      </font>
      <fill>
        <patternFill>
          <bgColor theme="9" tint="0.59996337778862885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FF0000"/>
      </font>
    </dxf>
    <dxf>
      <font>
        <color theme="9" tint="-0.24994659260841701"/>
      </font>
    </dxf>
    <dxf>
      <font>
        <color rgb="FFFF0000"/>
      </font>
    </dxf>
    <dxf>
      <font>
        <color theme="9" tint="-0.24994659260841701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794A4-163A-4E46-87E6-CD9FF366CA8C}">
  <sheetPr codeName="List1"/>
  <dimension ref="A1:AU67"/>
  <sheetViews>
    <sheetView showGridLines="0" showRowColHeaders="0" tabSelected="1" showRuler="0" view="pageLayout" zoomScaleNormal="100" workbookViewId="0">
      <selection activeCell="U62" sqref="U62:AH62"/>
    </sheetView>
  </sheetViews>
  <sheetFormatPr defaultRowHeight="14.4" x14ac:dyDescent="0.3"/>
  <cols>
    <col min="1" max="35" width="2.6640625" customWidth="1"/>
    <col min="36" max="36" width="2.6640625" style="5" customWidth="1"/>
    <col min="37" max="40" width="2.6640625" hidden="1" customWidth="1"/>
    <col min="41" max="41" width="15.33203125" hidden="1" customWidth="1"/>
    <col min="42" max="47" width="9.109375" hidden="1" customWidth="1"/>
  </cols>
  <sheetData>
    <row r="1" spans="1:46" ht="23.4" x14ac:dyDescent="0.45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11">
        <f>IF(AE3&gt;0,1,0)</f>
        <v>0</v>
      </c>
      <c r="AS1" t="s">
        <v>49</v>
      </c>
    </row>
    <row r="2" spans="1:46" ht="5.25" customHeight="1" x14ac:dyDescent="0.4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46" ht="28.5" customHeight="1" x14ac:dyDescent="0.3">
      <c r="A3" s="8" t="s">
        <v>56</v>
      </c>
      <c r="B3" s="50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26" t="str">
        <f>IF(AK3=1,AM5,AL5)</f>
        <v>*</v>
      </c>
      <c r="U3" s="8"/>
      <c r="V3" s="8"/>
      <c r="AD3" s="28" t="s">
        <v>82</v>
      </c>
      <c r="AE3" s="47"/>
      <c r="AF3" s="48"/>
      <c r="AG3" s="48"/>
      <c r="AH3" s="48"/>
      <c r="AI3" s="49"/>
      <c r="AJ3" s="3" t="str">
        <f>IF(AK1=1,AM5,AL5)</f>
        <v>*</v>
      </c>
      <c r="AK3" s="11">
        <f>IF(B3&lt;1,0,1)</f>
        <v>0</v>
      </c>
      <c r="AL3">
        <f>IF(AK3=0,0,IF(B3=AO3,AN3,AN4))</f>
        <v>0</v>
      </c>
      <c r="AN3">
        <v>1</v>
      </c>
      <c r="AO3" t="s">
        <v>5</v>
      </c>
      <c r="AS3" s="16">
        <f>LEN(B3)</f>
        <v>0</v>
      </c>
      <c r="AT3" s="16">
        <f>LEN(AE3)</f>
        <v>0</v>
      </c>
    </row>
    <row r="4" spans="1:46" x14ac:dyDescent="0.3">
      <c r="B4" s="53" t="str">
        <f>IF(AK3=0,AO7,"")</f>
        <v>↑ Potrebno odabrati iz padajućeg izbornika ↑</v>
      </c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M4" s="6"/>
      <c r="AN4">
        <v>2</v>
      </c>
      <c r="AO4" t="s">
        <v>6</v>
      </c>
    </row>
    <row r="5" spans="1:46" ht="15" customHeight="1" x14ac:dyDescent="0.3">
      <c r="A5" s="45" t="str">
        <f>IF(AL3=0,AQ8,IF(AL3=1,AO8,AP8))</f>
        <v>C) Naziv:</v>
      </c>
      <c r="B5" s="45"/>
      <c r="C5" s="45"/>
      <c r="D5" s="45"/>
      <c r="E5" s="45"/>
      <c r="F5" s="45"/>
      <c r="G5" s="45"/>
      <c r="H5" s="39"/>
      <c r="I5" s="40"/>
      <c r="J5" s="40"/>
      <c r="K5" s="40"/>
      <c r="L5" s="40"/>
      <c r="M5" s="40"/>
      <c r="N5" s="40"/>
      <c r="O5" s="40"/>
      <c r="P5" s="40"/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1"/>
      <c r="AJ5" s="46" t="str">
        <f>IF(AK5=0,$AL$5,$AM$5)</f>
        <v>*</v>
      </c>
      <c r="AK5" s="11">
        <f>IF(H5&lt;1,0,1)</f>
        <v>0</v>
      </c>
      <c r="AL5" s="3" t="s">
        <v>4</v>
      </c>
      <c r="AM5" s="4" t="s">
        <v>7</v>
      </c>
      <c r="AO5" t="s">
        <v>1</v>
      </c>
      <c r="AS5" s="16">
        <f>LEN(H5)</f>
        <v>0</v>
      </c>
    </row>
    <row r="6" spans="1:46" x14ac:dyDescent="0.3">
      <c r="A6" s="45"/>
      <c r="B6" s="45"/>
      <c r="C6" s="45"/>
      <c r="D6" s="45"/>
      <c r="E6" s="45"/>
      <c r="F6" s="45"/>
      <c r="G6" s="45"/>
      <c r="H6" s="42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4"/>
      <c r="AJ6" s="46"/>
      <c r="AO6" t="s">
        <v>2</v>
      </c>
    </row>
    <row r="7" spans="1:46" ht="6.75" customHeight="1" x14ac:dyDescent="0.3">
      <c r="AJ7" s="27"/>
      <c r="AL7" s="2" t="s">
        <v>8</v>
      </c>
      <c r="AO7" s="2" t="s">
        <v>9</v>
      </c>
      <c r="AR7" s="2" t="s">
        <v>3</v>
      </c>
    </row>
    <row r="8" spans="1:46" ht="15" customHeight="1" x14ac:dyDescent="0.3">
      <c r="A8" s="45" t="s">
        <v>86</v>
      </c>
      <c r="B8" s="45"/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39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1"/>
      <c r="AJ8" s="46" t="str">
        <f>IF(AK8=0,$AL$5,$AM$5)</f>
        <v>*</v>
      </c>
      <c r="AK8" s="11">
        <f>IF(O8&lt;1,0,1)</f>
        <v>0</v>
      </c>
      <c r="AO8" s="2" t="s">
        <v>83</v>
      </c>
      <c r="AP8" s="2" t="s">
        <v>84</v>
      </c>
      <c r="AQ8" t="s">
        <v>85</v>
      </c>
      <c r="AS8" s="16">
        <f>LEN(O8)</f>
        <v>0</v>
      </c>
    </row>
    <row r="9" spans="1:46" ht="28.5" customHeight="1" x14ac:dyDescent="0.3">
      <c r="A9" s="45"/>
      <c r="B9" s="45"/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2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4"/>
      <c r="AJ9" s="46"/>
    </row>
    <row r="10" spans="1:46" ht="6.75" customHeight="1" x14ac:dyDescent="0.3">
      <c r="AJ10" s="27"/>
    </row>
    <row r="11" spans="1:46" x14ac:dyDescent="0.3">
      <c r="A11" t="s">
        <v>87</v>
      </c>
      <c r="H11" s="39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1"/>
      <c r="AJ11" s="46" t="str">
        <f>IF(AK11=0,$AL$5,$AM$5)</f>
        <v>*</v>
      </c>
      <c r="AK11" s="11">
        <f>IF(H11&lt;1,0,1)</f>
        <v>0</v>
      </c>
      <c r="AO11" t="s">
        <v>88</v>
      </c>
      <c r="AS11" s="16">
        <f>LEN(H11)</f>
        <v>0</v>
      </c>
    </row>
    <row r="12" spans="1:46" x14ac:dyDescent="0.3">
      <c r="H12" s="42"/>
      <c r="I12" s="43"/>
      <c r="J12" s="43"/>
      <c r="K12" s="43"/>
      <c r="L12" s="43"/>
      <c r="M12" s="43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4"/>
      <c r="AJ12" s="46"/>
    </row>
    <row r="13" spans="1:46" ht="6.75" customHeight="1" x14ac:dyDescent="0.3"/>
    <row r="14" spans="1:46" x14ac:dyDescent="0.3">
      <c r="A14" s="75" t="str">
        <f>IF(AL3&lt;2,AO11,AO14)</f>
        <v>F) Ukupan broj izvršitelja, bez rukovodećih (sistematizirano):</v>
      </c>
      <c r="B14" s="75"/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75"/>
      <c r="N14" s="75"/>
      <c r="O14" s="75"/>
      <c r="P14" s="75"/>
      <c r="Q14" s="75"/>
      <c r="R14" s="75"/>
      <c r="S14" s="75"/>
      <c r="T14" s="54"/>
      <c r="U14" s="55"/>
      <c r="V14" s="5" t="str">
        <f>IF(T14=0,$AL$5,$AM$5)</f>
        <v>*</v>
      </c>
      <c r="Y14" s="73" t="s">
        <v>90</v>
      </c>
      <c r="Z14" s="73"/>
      <c r="AA14" s="73"/>
      <c r="AB14" s="73"/>
      <c r="AC14" s="73"/>
      <c r="AD14" s="73"/>
      <c r="AE14" s="73"/>
      <c r="AF14" s="73"/>
      <c r="AG14" s="74"/>
      <c r="AH14" s="54"/>
      <c r="AI14" s="55"/>
      <c r="AJ14" s="19" t="str">
        <f>IF(AL14=0,$AL$5,$AM$5)</f>
        <v>*</v>
      </c>
      <c r="AK14" s="11">
        <f>IF(T14&gt;0,1,0)</f>
        <v>0</v>
      </c>
      <c r="AL14" s="11">
        <f>IF(COUNTA(AH14)&gt;0,1,0)</f>
        <v>0</v>
      </c>
      <c r="AO14" t="s">
        <v>89</v>
      </c>
      <c r="AS14" s="16">
        <f>LEN(T14)*T14+LEN(AH14)*AH14</f>
        <v>0</v>
      </c>
    </row>
    <row r="15" spans="1:46" ht="6.75" customHeight="1" x14ac:dyDescent="0.3"/>
    <row r="16" spans="1:46" x14ac:dyDescent="0.3">
      <c r="A16" t="s">
        <v>91</v>
      </c>
      <c r="M16" s="70">
        <v>251</v>
      </c>
      <c r="N16" s="71"/>
      <c r="P16" s="73" t="s">
        <v>92</v>
      </c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4"/>
      <c r="AH16" s="54"/>
      <c r="AI16" s="55"/>
      <c r="AJ16" s="5" t="str">
        <f>IF(AN17=0,AN18,IF(AK16=0,AL5,AM5))</f>
        <v>*</v>
      </c>
      <c r="AK16" s="11">
        <f>IF(LEN(AH16)&lt;1,0,1)</f>
        <v>0</v>
      </c>
      <c r="AS16" s="16">
        <f>LEN(AH16)*AH16</f>
        <v>0</v>
      </c>
    </row>
    <row r="17" spans="1:45" ht="6.75" customHeight="1" x14ac:dyDescent="0.3">
      <c r="N17" s="18"/>
      <c r="O17" s="18"/>
      <c r="AH17" s="18"/>
      <c r="AI17" s="18"/>
      <c r="AN17" s="11">
        <f>IF(AH16+M18+AH18&gt;M16,0,1)</f>
        <v>1</v>
      </c>
    </row>
    <row r="18" spans="1:45" ht="15" customHeight="1" x14ac:dyDescent="0.3">
      <c r="A18" s="72" t="s">
        <v>93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54"/>
      <c r="N18" s="55"/>
      <c r="O18" s="5" t="str">
        <f>IF(AN17=0,AN18,IF(AK18=0,AL5,AM5))</f>
        <v>*</v>
      </c>
      <c r="R18" s="73" t="s">
        <v>94</v>
      </c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4"/>
      <c r="AH18" s="54"/>
      <c r="AI18" s="55"/>
      <c r="AJ18" s="5" t="str">
        <f>IF(AN17=0,AN18,IF(AL18=0,AL5,AM5))</f>
        <v>*</v>
      </c>
      <c r="AK18" s="11">
        <f>IF(LEN(M18)&lt;1,0,1)</f>
        <v>0</v>
      </c>
      <c r="AL18" s="11">
        <f>IF(LEN(AH18)&lt;1,0,1)</f>
        <v>0</v>
      </c>
      <c r="AN18" s="2" t="s">
        <v>51</v>
      </c>
      <c r="AO18" t="s">
        <v>52</v>
      </c>
      <c r="AS18" s="16">
        <f>LEN(M18)*M18+LEN(AH18)*AH18</f>
        <v>0</v>
      </c>
    </row>
    <row r="19" spans="1:45" x14ac:dyDescent="0.3">
      <c r="A19" s="72"/>
      <c r="B19" s="72"/>
      <c r="C19" s="72"/>
      <c r="D19" s="72"/>
      <c r="E19" s="72"/>
      <c r="F19" s="72"/>
      <c r="G19" s="72"/>
      <c r="H19" s="72"/>
      <c r="I19" s="72"/>
      <c r="J19" s="72"/>
      <c r="K19" s="72"/>
      <c r="L19" s="72"/>
      <c r="M19" s="22"/>
      <c r="N19" s="53" t="str">
        <f>IF(AN17=0,AO18,"")</f>
        <v/>
      </c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</row>
    <row r="21" spans="1:45" ht="30" customHeight="1" x14ac:dyDescent="0.3">
      <c r="A21" s="7" t="s">
        <v>10</v>
      </c>
      <c r="B21" s="32" t="s">
        <v>11</v>
      </c>
      <c r="C21" s="32"/>
      <c r="D21" s="32"/>
      <c r="E21" s="32"/>
      <c r="F21" s="32"/>
      <c r="G21" s="32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  <c r="AE21" s="29" t="s">
        <v>15</v>
      </c>
      <c r="AF21" s="30"/>
      <c r="AG21" s="30"/>
      <c r="AH21" s="30"/>
      <c r="AI21" s="31"/>
    </row>
    <row r="22" spans="1:45" ht="30" customHeight="1" x14ac:dyDescent="0.3">
      <c r="A22" s="15" t="s">
        <v>12</v>
      </c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5"/>
      <c r="AF22" s="36"/>
      <c r="AG22" s="36"/>
      <c r="AH22" s="36"/>
      <c r="AI22" s="37"/>
      <c r="AJ22" s="19" t="str">
        <f>IF(AK22=0,AL5,IF(AL22=0,AL5,AM5))</f>
        <v>*</v>
      </c>
      <c r="AK22">
        <f>IF(B22&gt;0,1,0)</f>
        <v>0</v>
      </c>
      <c r="AL22">
        <f>IF(AE22&gt;0,1,0)</f>
        <v>0</v>
      </c>
      <c r="AM22">
        <f>IF(AK22=AL22,1,0)</f>
        <v>1</v>
      </c>
      <c r="AN22">
        <f>AK22+AL22</f>
        <v>0</v>
      </c>
      <c r="AS22">
        <f>LEN(B22)+LEN(AE22)*AE22</f>
        <v>0</v>
      </c>
    </row>
    <row r="23" spans="1:45" ht="30" customHeight="1" x14ac:dyDescent="0.3">
      <c r="A23" s="15" t="s">
        <v>13</v>
      </c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5"/>
      <c r="AF23" s="36"/>
      <c r="AG23" s="36"/>
      <c r="AH23" s="36"/>
      <c r="AI23" s="37"/>
      <c r="AJ23" s="19" t="str">
        <f>IF(AN23=0,"",IF(AN23=1,$AL$5,$AM$5))</f>
        <v/>
      </c>
      <c r="AK23">
        <f t="shared" ref="AK23:AK47" si="0">IF(B23&gt;0,1,0)</f>
        <v>0</v>
      </c>
      <c r="AL23">
        <f t="shared" ref="AL23:AL51" si="1">IF(AE23&gt;0,1,0)</f>
        <v>0</v>
      </c>
      <c r="AM23">
        <f t="shared" ref="AM23:AM51" si="2">IF(AK23=AL23,1,0)</f>
        <v>1</v>
      </c>
      <c r="AN23">
        <f t="shared" ref="AN23:AN51" si="3">AK23+AL23</f>
        <v>0</v>
      </c>
      <c r="AS23">
        <f t="shared" ref="AS23:AS51" si="4">LEN(B23)+LEN(AE23)*AE23</f>
        <v>0</v>
      </c>
    </row>
    <row r="24" spans="1:45" ht="30" customHeight="1" x14ac:dyDescent="0.3">
      <c r="A24" s="15" t="s">
        <v>14</v>
      </c>
      <c r="B24" s="34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5"/>
      <c r="AF24" s="36"/>
      <c r="AG24" s="36"/>
      <c r="AH24" s="36"/>
      <c r="AI24" s="37"/>
      <c r="AJ24" s="19" t="str">
        <f t="shared" ref="AJ24:AJ51" si="5">IF(AN24=0,"",IF(AN24=1,$AL$5,$AM$5))</f>
        <v/>
      </c>
      <c r="AK24">
        <f t="shared" si="0"/>
        <v>0</v>
      </c>
      <c r="AL24">
        <f t="shared" si="1"/>
        <v>0</v>
      </c>
      <c r="AM24">
        <f t="shared" si="2"/>
        <v>1</v>
      </c>
      <c r="AN24">
        <f t="shared" si="3"/>
        <v>0</v>
      </c>
      <c r="AS24">
        <f t="shared" si="4"/>
        <v>0</v>
      </c>
    </row>
    <row r="25" spans="1:45" ht="30" customHeight="1" x14ac:dyDescent="0.3">
      <c r="A25" s="15" t="s">
        <v>16</v>
      </c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5"/>
      <c r="AF25" s="36"/>
      <c r="AG25" s="36"/>
      <c r="AH25" s="36"/>
      <c r="AI25" s="37"/>
      <c r="AJ25" s="19" t="str">
        <f t="shared" si="5"/>
        <v/>
      </c>
      <c r="AK25">
        <f t="shared" si="0"/>
        <v>0</v>
      </c>
      <c r="AL25">
        <f t="shared" si="1"/>
        <v>0</v>
      </c>
      <c r="AM25">
        <f t="shared" si="2"/>
        <v>1</v>
      </c>
      <c r="AN25">
        <f t="shared" si="3"/>
        <v>0</v>
      </c>
      <c r="AS25">
        <f t="shared" si="4"/>
        <v>0</v>
      </c>
    </row>
    <row r="26" spans="1:45" ht="30" customHeight="1" x14ac:dyDescent="0.3">
      <c r="A26" s="15" t="s">
        <v>17</v>
      </c>
      <c r="B26" s="34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5"/>
      <c r="AF26" s="36"/>
      <c r="AG26" s="36"/>
      <c r="AH26" s="36"/>
      <c r="AI26" s="37"/>
      <c r="AJ26" s="19" t="str">
        <f t="shared" si="5"/>
        <v/>
      </c>
      <c r="AK26">
        <f t="shared" si="0"/>
        <v>0</v>
      </c>
      <c r="AL26">
        <f t="shared" si="1"/>
        <v>0</v>
      </c>
      <c r="AM26">
        <f t="shared" si="2"/>
        <v>1</v>
      </c>
      <c r="AN26">
        <f t="shared" si="3"/>
        <v>0</v>
      </c>
      <c r="AS26">
        <f t="shared" si="4"/>
        <v>0</v>
      </c>
    </row>
    <row r="27" spans="1:45" ht="30" customHeight="1" x14ac:dyDescent="0.3">
      <c r="A27" s="15" t="s">
        <v>18</v>
      </c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5"/>
      <c r="AF27" s="36"/>
      <c r="AG27" s="36"/>
      <c r="AH27" s="36"/>
      <c r="AI27" s="37"/>
      <c r="AJ27" s="19" t="str">
        <f t="shared" si="5"/>
        <v/>
      </c>
      <c r="AK27">
        <f t="shared" si="0"/>
        <v>0</v>
      </c>
      <c r="AL27">
        <f t="shared" si="1"/>
        <v>0</v>
      </c>
      <c r="AM27">
        <f t="shared" si="2"/>
        <v>1</v>
      </c>
      <c r="AN27">
        <f t="shared" si="3"/>
        <v>0</v>
      </c>
      <c r="AS27">
        <f t="shared" si="4"/>
        <v>0</v>
      </c>
    </row>
    <row r="28" spans="1:45" ht="30" customHeight="1" x14ac:dyDescent="0.3">
      <c r="A28" s="15" t="s">
        <v>19</v>
      </c>
      <c r="B28" s="34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5"/>
      <c r="AF28" s="36"/>
      <c r="AG28" s="36"/>
      <c r="AH28" s="36"/>
      <c r="AI28" s="37"/>
      <c r="AJ28" s="19" t="str">
        <f t="shared" si="5"/>
        <v/>
      </c>
      <c r="AK28">
        <f t="shared" si="0"/>
        <v>0</v>
      </c>
      <c r="AL28">
        <f t="shared" si="1"/>
        <v>0</v>
      </c>
      <c r="AM28">
        <f t="shared" si="2"/>
        <v>1</v>
      </c>
      <c r="AN28">
        <f t="shared" si="3"/>
        <v>0</v>
      </c>
      <c r="AS28">
        <f t="shared" si="4"/>
        <v>0</v>
      </c>
    </row>
    <row r="29" spans="1:45" ht="30" customHeight="1" x14ac:dyDescent="0.3">
      <c r="A29" s="15" t="s">
        <v>20</v>
      </c>
      <c r="B29" s="34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5"/>
      <c r="AF29" s="36"/>
      <c r="AG29" s="36"/>
      <c r="AH29" s="36"/>
      <c r="AI29" s="37"/>
      <c r="AJ29" s="19" t="str">
        <f t="shared" si="5"/>
        <v/>
      </c>
      <c r="AK29">
        <f t="shared" si="0"/>
        <v>0</v>
      </c>
      <c r="AL29">
        <f t="shared" si="1"/>
        <v>0</v>
      </c>
      <c r="AM29">
        <f t="shared" si="2"/>
        <v>1</v>
      </c>
      <c r="AN29">
        <f t="shared" si="3"/>
        <v>0</v>
      </c>
      <c r="AS29">
        <f t="shared" si="4"/>
        <v>0</v>
      </c>
    </row>
    <row r="30" spans="1:45" ht="30" customHeight="1" x14ac:dyDescent="0.3">
      <c r="A30" s="15" t="s">
        <v>21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5"/>
      <c r="AF30" s="36"/>
      <c r="AG30" s="36"/>
      <c r="AH30" s="36"/>
      <c r="AI30" s="37"/>
      <c r="AJ30" s="19" t="str">
        <f t="shared" si="5"/>
        <v/>
      </c>
      <c r="AK30">
        <f t="shared" si="0"/>
        <v>0</v>
      </c>
      <c r="AL30">
        <f t="shared" si="1"/>
        <v>0</v>
      </c>
      <c r="AM30">
        <f t="shared" si="2"/>
        <v>1</v>
      </c>
      <c r="AN30">
        <f t="shared" si="3"/>
        <v>0</v>
      </c>
      <c r="AS30">
        <f t="shared" si="4"/>
        <v>0</v>
      </c>
    </row>
    <row r="31" spans="1:45" ht="30" customHeight="1" x14ac:dyDescent="0.3">
      <c r="A31" s="15" t="s">
        <v>22</v>
      </c>
      <c r="B31" s="34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5"/>
      <c r="AF31" s="36"/>
      <c r="AG31" s="36"/>
      <c r="AH31" s="36"/>
      <c r="AI31" s="37"/>
      <c r="AJ31" s="19" t="str">
        <f t="shared" si="5"/>
        <v/>
      </c>
      <c r="AK31">
        <f t="shared" si="0"/>
        <v>0</v>
      </c>
      <c r="AL31">
        <f t="shared" si="1"/>
        <v>0</v>
      </c>
      <c r="AM31">
        <f t="shared" si="2"/>
        <v>1</v>
      </c>
      <c r="AN31">
        <f t="shared" si="3"/>
        <v>0</v>
      </c>
      <c r="AS31">
        <f t="shared" si="4"/>
        <v>0</v>
      </c>
    </row>
    <row r="32" spans="1:45" ht="30" customHeight="1" x14ac:dyDescent="0.3">
      <c r="A32" s="15" t="s">
        <v>23</v>
      </c>
      <c r="B32" s="34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34"/>
      <c r="P32" s="34"/>
      <c r="Q32" s="34"/>
      <c r="R32" s="34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5"/>
      <c r="AF32" s="36"/>
      <c r="AG32" s="36"/>
      <c r="AH32" s="36"/>
      <c r="AI32" s="37"/>
      <c r="AJ32" s="19" t="str">
        <f t="shared" si="5"/>
        <v/>
      </c>
      <c r="AK32">
        <f t="shared" si="0"/>
        <v>0</v>
      </c>
      <c r="AL32">
        <f t="shared" si="1"/>
        <v>0</v>
      </c>
      <c r="AM32">
        <f t="shared" si="2"/>
        <v>1</v>
      </c>
      <c r="AN32">
        <f t="shared" si="3"/>
        <v>0</v>
      </c>
      <c r="AS32">
        <f t="shared" si="4"/>
        <v>0</v>
      </c>
    </row>
    <row r="33" spans="1:45" ht="30" customHeight="1" x14ac:dyDescent="0.3">
      <c r="A33" s="15" t="s">
        <v>24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5"/>
      <c r="AF33" s="36"/>
      <c r="AG33" s="36"/>
      <c r="AH33" s="36"/>
      <c r="AI33" s="37"/>
      <c r="AJ33" s="19" t="str">
        <f t="shared" si="5"/>
        <v/>
      </c>
      <c r="AK33">
        <f t="shared" si="0"/>
        <v>0</v>
      </c>
      <c r="AL33">
        <f t="shared" si="1"/>
        <v>0</v>
      </c>
      <c r="AM33">
        <f t="shared" si="2"/>
        <v>1</v>
      </c>
      <c r="AN33">
        <f t="shared" si="3"/>
        <v>0</v>
      </c>
      <c r="AS33">
        <f t="shared" si="4"/>
        <v>0</v>
      </c>
    </row>
    <row r="34" spans="1:45" ht="30" customHeight="1" x14ac:dyDescent="0.3">
      <c r="A34" s="15" t="s">
        <v>25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5"/>
      <c r="AF34" s="36"/>
      <c r="AG34" s="36"/>
      <c r="AH34" s="36"/>
      <c r="AI34" s="37"/>
      <c r="AJ34" s="19" t="str">
        <f t="shared" si="5"/>
        <v/>
      </c>
      <c r="AK34">
        <f t="shared" si="0"/>
        <v>0</v>
      </c>
      <c r="AL34">
        <f t="shared" si="1"/>
        <v>0</v>
      </c>
      <c r="AM34">
        <f t="shared" si="2"/>
        <v>1</v>
      </c>
      <c r="AN34">
        <f t="shared" si="3"/>
        <v>0</v>
      </c>
      <c r="AS34">
        <f t="shared" si="4"/>
        <v>0</v>
      </c>
    </row>
    <row r="35" spans="1:45" ht="30" customHeight="1" x14ac:dyDescent="0.3">
      <c r="A35" s="15" t="s">
        <v>26</v>
      </c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5"/>
      <c r="AF35" s="36"/>
      <c r="AG35" s="36"/>
      <c r="AH35" s="36"/>
      <c r="AI35" s="37"/>
      <c r="AJ35" s="19" t="str">
        <f t="shared" si="5"/>
        <v/>
      </c>
      <c r="AK35">
        <f t="shared" si="0"/>
        <v>0</v>
      </c>
      <c r="AL35">
        <f t="shared" si="1"/>
        <v>0</v>
      </c>
      <c r="AM35">
        <f t="shared" si="2"/>
        <v>1</v>
      </c>
      <c r="AN35">
        <f t="shared" si="3"/>
        <v>0</v>
      </c>
      <c r="AS35">
        <f t="shared" si="4"/>
        <v>0</v>
      </c>
    </row>
    <row r="36" spans="1:45" ht="30" customHeight="1" x14ac:dyDescent="0.3">
      <c r="A36" s="15" t="s">
        <v>27</v>
      </c>
      <c r="B36" s="34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5"/>
      <c r="AF36" s="36"/>
      <c r="AG36" s="36"/>
      <c r="AH36" s="36"/>
      <c r="AI36" s="37"/>
      <c r="AJ36" s="19" t="str">
        <f t="shared" si="5"/>
        <v/>
      </c>
      <c r="AK36">
        <f t="shared" si="0"/>
        <v>0</v>
      </c>
      <c r="AL36">
        <f t="shared" si="1"/>
        <v>0</v>
      </c>
      <c r="AM36">
        <f t="shared" si="2"/>
        <v>1</v>
      </c>
      <c r="AN36">
        <f t="shared" si="3"/>
        <v>0</v>
      </c>
      <c r="AS36">
        <f t="shared" si="4"/>
        <v>0</v>
      </c>
    </row>
    <row r="37" spans="1:45" ht="30" customHeight="1" x14ac:dyDescent="0.3">
      <c r="A37" s="15" t="s">
        <v>28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5"/>
      <c r="AF37" s="36"/>
      <c r="AG37" s="36"/>
      <c r="AH37" s="36"/>
      <c r="AI37" s="37"/>
      <c r="AJ37" s="19" t="str">
        <f t="shared" si="5"/>
        <v/>
      </c>
      <c r="AK37">
        <f t="shared" si="0"/>
        <v>0</v>
      </c>
      <c r="AL37">
        <f t="shared" si="1"/>
        <v>0</v>
      </c>
      <c r="AM37">
        <f t="shared" si="2"/>
        <v>1</v>
      </c>
      <c r="AN37">
        <f t="shared" si="3"/>
        <v>0</v>
      </c>
      <c r="AS37">
        <f t="shared" si="4"/>
        <v>0</v>
      </c>
    </row>
    <row r="38" spans="1:45" ht="30" customHeight="1" x14ac:dyDescent="0.3">
      <c r="A38" s="15" t="s">
        <v>29</v>
      </c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5"/>
      <c r="AF38" s="36"/>
      <c r="AG38" s="36"/>
      <c r="AH38" s="36"/>
      <c r="AI38" s="37"/>
      <c r="AJ38" s="19" t="str">
        <f t="shared" si="5"/>
        <v/>
      </c>
      <c r="AK38">
        <f t="shared" si="0"/>
        <v>0</v>
      </c>
      <c r="AL38">
        <f t="shared" si="1"/>
        <v>0</v>
      </c>
      <c r="AM38">
        <f t="shared" si="2"/>
        <v>1</v>
      </c>
      <c r="AN38">
        <f t="shared" si="3"/>
        <v>0</v>
      </c>
      <c r="AS38">
        <f t="shared" si="4"/>
        <v>0</v>
      </c>
    </row>
    <row r="39" spans="1:45" ht="30" customHeight="1" x14ac:dyDescent="0.3">
      <c r="A39" s="15" t="s">
        <v>30</v>
      </c>
      <c r="B39" s="34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5"/>
      <c r="AF39" s="36"/>
      <c r="AG39" s="36"/>
      <c r="AH39" s="36"/>
      <c r="AI39" s="37"/>
      <c r="AJ39" s="19" t="str">
        <f t="shared" si="5"/>
        <v/>
      </c>
      <c r="AK39">
        <f t="shared" si="0"/>
        <v>0</v>
      </c>
      <c r="AL39">
        <f t="shared" si="1"/>
        <v>0</v>
      </c>
      <c r="AM39">
        <f t="shared" si="2"/>
        <v>1</v>
      </c>
      <c r="AN39">
        <f t="shared" si="3"/>
        <v>0</v>
      </c>
      <c r="AS39">
        <f t="shared" si="4"/>
        <v>0</v>
      </c>
    </row>
    <row r="40" spans="1:45" ht="30" customHeight="1" x14ac:dyDescent="0.3">
      <c r="A40" s="15" t="s">
        <v>31</v>
      </c>
      <c r="B40" s="34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34"/>
      <c r="P40" s="34"/>
      <c r="Q40" s="34"/>
      <c r="R40" s="34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5"/>
      <c r="AF40" s="36"/>
      <c r="AG40" s="36"/>
      <c r="AH40" s="36"/>
      <c r="AI40" s="37"/>
      <c r="AJ40" s="19" t="str">
        <f t="shared" si="5"/>
        <v/>
      </c>
      <c r="AK40">
        <f t="shared" si="0"/>
        <v>0</v>
      </c>
      <c r="AL40">
        <f t="shared" si="1"/>
        <v>0</v>
      </c>
      <c r="AM40">
        <f t="shared" si="2"/>
        <v>1</v>
      </c>
      <c r="AN40">
        <f t="shared" si="3"/>
        <v>0</v>
      </c>
      <c r="AS40">
        <f t="shared" si="4"/>
        <v>0</v>
      </c>
    </row>
    <row r="41" spans="1:45" ht="30" customHeight="1" x14ac:dyDescent="0.3">
      <c r="A41" s="15" t="s">
        <v>32</v>
      </c>
      <c r="B41" s="34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5"/>
      <c r="AF41" s="36"/>
      <c r="AG41" s="36"/>
      <c r="AH41" s="36"/>
      <c r="AI41" s="37"/>
      <c r="AJ41" s="19" t="str">
        <f t="shared" si="5"/>
        <v/>
      </c>
      <c r="AK41">
        <f t="shared" si="0"/>
        <v>0</v>
      </c>
      <c r="AL41">
        <f t="shared" si="1"/>
        <v>0</v>
      </c>
      <c r="AM41">
        <f t="shared" si="2"/>
        <v>1</v>
      </c>
      <c r="AN41">
        <f t="shared" si="3"/>
        <v>0</v>
      </c>
      <c r="AS41">
        <f t="shared" si="4"/>
        <v>0</v>
      </c>
    </row>
    <row r="42" spans="1:45" ht="30" customHeight="1" x14ac:dyDescent="0.3">
      <c r="A42" s="15" t="s">
        <v>33</v>
      </c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5"/>
      <c r="AF42" s="36"/>
      <c r="AG42" s="36"/>
      <c r="AH42" s="36"/>
      <c r="AI42" s="37"/>
      <c r="AJ42" s="19" t="str">
        <f t="shared" si="5"/>
        <v/>
      </c>
      <c r="AK42">
        <f t="shared" si="0"/>
        <v>0</v>
      </c>
      <c r="AL42">
        <f t="shared" si="1"/>
        <v>0</v>
      </c>
      <c r="AM42">
        <f t="shared" si="2"/>
        <v>1</v>
      </c>
      <c r="AN42">
        <f t="shared" si="3"/>
        <v>0</v>
      </c>
      <c r="AS42">
        <f t="shared" si="4"/>
        <v>0</v>
      </c>
    </row>
    <row r="43" spans="1:45" ht="30" customHeight="1" x14ac:dyDescent="0.3">
      <c r="A43" s="15" t="s">
        <v>34</v>
      </c>
      <c r="B43" s="34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5"/>
      <c r="AF43" s="36"/>
      <c r="AG43" s="36"/>
      <c r="AH43" s="36"/>
      <c r="AI43" s="37"/>
      <c r="AJ43" s="19" t="str">
        <f t="shared" si="5"/>
        <v/>
      </c>
      <c r="AK43">
        <f t="shared" si="0"/>
        <v>0</v>
      </c>
      <c r="AL43">
        <f t="shared" si="1"/>
        <v>0</v>
      </c>
      <c r="AM43">
        <f t="shared" si="2"/>
        <v>1</v>
      </c>
      <c r="AN43">
        <f t="shared" si="3"/>
        <v>0</v>
      </c>
      <c r="AS43">
        <f t="shared" si="4"/>
        <v>0</v>
      </c>
    </row>
    <row r="44" spans="1:45" ht="30" customHeight="1" x14ac:dyDescent="0.3">
      <c r="A44" s="15" t="s">
        <v>35</v>
      </c>
      <c r="B44" s="34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34"/>
      <c r="P44" s="34"/>
      <c r="Q44" s="34"/>
      <c r="R44" s="34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5"/>
      <c r="AF44" s="36"/>
      <c r="AG44" s="36"/>
      <c r="AH44" s="36"/>
      <c r="AI44" s="37"/>
      <c r="AJ44" s="19" t="str">
        <f t="shared" si="5"/>
        <v/>
      </c>
      <c r="AK44">
        <f t="shared" si="0"/>
        <v>0</v>
      </c>
      <c r="AL44">
        <f t="shared" si="1"/>
        <v>0</v>
      </c>
      <c r="AM44">
        <f t="shared" si="2"/>
        <v>1</v>
      </c>
      <c r="AN44">
        <f t="shared" si="3"/>
        <v>0</v>
      </c>
      <c r="AS44">
        <f t="shared" si="4"/>
        <v>0</v>
      </c>
    </row>
    <row r="45" spans="1:45" ht="30" customHeight="1" x14ac:dyDescent="0.3">
      <c r="A45" s="15" t="s">
        <v>36</v>
      </c>
      <c r="B45" s="34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5"/>
      <c r="AF45" s="36"/>
      <c r="AG45" s="36"/>
      <c r="AH45" s="36"/>
      <c r="AI45" s="37"/>
      <c r="AJ45" s="19" t="str">
        <f t="shared" si="5"/>
        <v/>
      </c>
      <c r="AK45">
        <f t="shared" si="0"/>
        <v>0</v>
      </c>
      <c r="AL45">
        <f t="shared" si="1"/>
        <v>0</v>
      </c>
      <c r="AM45">
        <f t="shared" si="2"/>
        <v>1</v>
      </c>
      <c r="AN45">
        <f t="shared" si="3"/>
        <v>0</v>
      </c>
      <c r="AS45">
        <f t="shared" si="4"/>
        <v>0</v>
      </c>
    </row>
    <row r="46" spans="1:45" ht="30" customHeight="1" x14ac:dyDescent="0.3">
      <c r="A46" s="15" t="s">
        <v>37</v>
      </c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5"/>
      <c r="AF46" s="36"/>
      <c r="AG46" s="36"/>
      <c r="AH46" s="36"/>
      <c r="AI46" s="37"/>
      <c r="AJ46" s="19" t="str">
        <f t="shared" si="5"/>
        <v/>
      </c>
      <c r="AK46">
        <f t="shared" si="0"/>
        <v>0</v>
      </c>
      <c r="AL46">
        <f t="shared" si="1"/>
        <v>0</v>
      </c>
      <c r="AM46">
        <f t="shared" si="2"/>
        <v>1</v>
      </c>
      <c r="AN46">
        <f t="shared" si="3"/>
        <v>0</v>
      </c>
      <c r="AS46">
        <f t="shared" si="4"/>
        <v>0</v>
      </c>
    </row>
    <row r="47" spans="1:45" ht="30" customHeight="1" x14ac:dyDescent="0.3">
      <c r="A47" s="15" t="s">
        <v>38</v>
      </c>
      <c r="B47" s="34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5"/>
      <c r="AF47" s="36"/>
      <c r="AG47" s="36"/>
      <c r="AH47" s="36"/>
      <c r="AI47" s="37"/>
      <c r="AJ47" s="19" t="str">
        <f t="shared" si="5"/>
        <v/>
      </c>
      <c r="AK47">
        <f t="shared" si="0"/>
        <v>0</v>
      </c>
      <c r="AL47">
        <f t="shared" si="1"/>
        <v>0</v>
      </c>
      <c r="AM47">
        <f t="shared" si="2"/>
        <v>1</v>
      </c>
      <c r="AN47">
        <f t="shared" si="3"/>
        <v>0</v>
      </c>
      <c r="AS47">
        <f t="shared" si="4"/>
        <v>0</v>
      </c>
    </row>
    <row r="48" spans="1:45" ht="30" customHeight="1" x14ac:dyDescent="0.3">
      <c r="A48" s="15" t="s">
        <v>39</v>
      </c>
      <c r="B48" s="34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5"/>
      <c r="AF48" s="36"/>
      <c r="AG48" s="36"/>
      <c r="AH48" s="36"/>
      <c r="AI48" s="37"/>
      <c r="AJ48" s="19" t="str">
        <f t="shared" si="5"/>
        <v/>
      </c>
      <c r="AK48">
        <f t="shared" ref="AK48:AK51" si="6">IF(B48&gt;0,1,0)</f>
        <v>0</v>
      </c>
      <c r="AL48">
        <f t="shared" si="1"/>
        <v>0</v>
      </c>
      <c r="AM48">
        <f t="shared" si="2"/>
        <v>1</v>
      </c>
      <c r="AN48">
        <f t="shared" si="3"/>
        <v>0</v>
      </c>
      <c r="AS48">
        <f t="shared" si="4"/>
        <v>0</v>
      </c>
    </row>
    <row r="49" spans="1:45" ht="30" customHeight="1" x14ac:dyDescent="0.3">
      <c r="A49" s="15" t="s">
        <v>40</v>
      </c>
      <c r="B49" s="34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5"/>
      <c r="AF49" s="36"/>
      <c r="AG49" s="36"/>
      <c r="AH49" s="36"/>
      <c r="AI49" s="37"/>
      <c r="AJ49" s="19" t="str">
        <f t="shared" si="5"/>
        <v/>
      </c>
      <c r="AK49">
        <f t="shared" si="6"/>
        <v>0</v>
      </c>
      <c r="AL49">
        <f t="shared" si="1"/>
        <v>0</v>
      </c>
      <c r="AM49">
        <f t="shared" si="2"/>
        <v>1</v>
      </c>
      <c r="AN49">
        <f t="shared" si="3"/>
        <v>0</v>
      </c>
      <c r="AS49">
        <f t="shared" si="4"/>
        <v>0</v>
      </c>
    </row>
    <row r="50" spans="1:45" ht="30" customHeight="1" x14ac:dyDescent="0.3">
      <c r="A50" s="15" t="s">
        <v>41</v>
      </c>
      <c r="B50" s="34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5"/>
      <c r="AF50" s="36"/>
      <c r="AG50" s="36"/>
      <c r="AH50" s="36"/>
      <c r="AI50" s="37"/>
      <c r="AJ50" s="19" t="str">
        <f t="shared" si="5"/>
        <v/>
      </c>
      <c r="AK50">
        <f t="shared" si="6"/>
        <v>0</v>
      </c>
      <c r="AL50">
        <f t="shared" si="1"/>
        <v>0</v>
      </c>
      <c r="AM50">
        <f t="shared" si="2"/>
        <v>1</v>
      </c>
      <c r="AN50">
        <f t="shared" si="3"/>
        <v>0</v>
      </c>
      <c r="AS50">
        <f t="shared" si="4"/>
        <v>0</v>
      </c>
    </row>
    <row r="51" spans="1:45" ht="30" customHeight="1" x14ac:dyDescent="0.3">
      <c r="A51" s="15" t="s">
        <v>42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5"/>
      <c r="AF51" s="36"/>
      <c r="AG51" s="36"/>
      <c r="AH51" s="36"/>
      <c r="AI51" s="37"/>
      <c r="AJ51" s="19" t="str">
        <f t="shared" si="5"/>
        <v/>
      </c>
      <c r="AK51">
        <f t="shared" si="6"/>
        <v>0</v>
      </c>
      <c r="AL51">
        <f t="shared" si="1"/>
        <v>0</v>
      </c>
      <c r="AM51">
        <f t="shared" si="2"/>
        <v>1</v>
      </c>
      <c r="AN51">
        <f t="shared" si="3"/>
        <v>0</v>
      </c>
      <c r="AS51">
        <f t="shared" si="4"/>
        <v>0</v>
      </c>
    </row>
    <row r="52" spans="1:45" ht="29.25" customHeight="1" x14ac:dyDescent="0.3">
      <c r="A52" s="58" t="s">
        <v>95</v>
      </c>
      <c r="B52" s="58"/>
      <c r="C52" s="58"/>
      <c r="D52" s="58"/>
      <c r="E52" s="58"/>
      <c r="F52" s="58"/>
      <c r="G52" s="58"/>
      <c r="H52" s="58"/>
      <c r="I52" s="58"/>
      <c r="J52" s="58"/>
      <c r="K52" s="58"/>
      <c r="L52" s="58"/>
      <c r="M52" s="58"/>
      <c r="N52" s="58"/>
      <c r="O52" s="58"/>
      <c r="P52" s="58"/>
      <c r="Q52" s="58"/>
      <c r="R52" s="58"/>
      <c r="S52" s="58"/>
      <c r="T52" s="58"/>
      <c r="U52" s="58"/>
      <c r="V52" s="58"/>
      <c r="W52" s="58"/>
      <c r="X52" s="58"/>
      <c r="Y52" s="58"/>
      <c r="Z52" s="58"/>
      <c r="AA52" s="58"/>
      <c r="AB52" s="58"/>
      <c r="AC52" s="58"/>
      <c r="AD52" s="58"/>
      <c r="AE52" s="56">
        <f>SUM(AE22:AI51)</f>
        <v>0</v>
      </c>
      <c r="AF52" s="57"/>
      <c r="AG52" s="57"/>
      <c r="AH52" s="57"/>
      <c r="AI52" s="57"/>
      <c r="AM52" s="11">
        <f>SUM(AM22:AM51)</f>
        <v>30</v>
      </c>
      <c r="AS52" s="16">
        <f>SUM(AS22:AS51)</f>
        <v>0</v>
      </c>
    </row>
    <row r="54" spans="1:45" x14ac:dyDescent="0.3">
      <c r="A54" s="8" t="s">
        <v>96</v>
      </c>
      <c r="M54" t="str">
        <f>IF(AE52=0,"M = L ÷ (H - I - J - K)","M = L ÷ (H - I - J - K) = "&amp;AE52&amp;" ÷ ("&amp;M16&amp;" - "&amp;AH16&amp;" - "&amp;M18&amp;" - "&amp;AH18&amp;") = "&amp;ROUND(AD54,2))</f>
        <v>M = L ÷ (H - I - J - K)</v>
      </c>
      <c r="AD54" s="63">
        <f>AE52/(M16-AH16-AH18-M18)</f>
        <v>0</v>
      </c>
      <c r="AE54" s="64"/>
      <c r="AN54">
        <v>1</v>
      </c>
      <c r="AO54" t="s">
        <v>43</v>
      </c>
      <c r="AP54" s="2" t="s">
        <v>57</v>
      </c>
      <c r="AS54" s="16">
        <f>ROUND(LEN(AD54)*AD54,0)</f>
        <v>0</v>
      </c>
    </row>
    <row r="55" spans="1:45" x14ac:dyDescent="0.3">
      <c r="AK55">
        <f>IF(P56=AO54,AN54,AN55)</f>
        <v>2</v>
      </c>
      <c r="AN55">
        <v>2</v>
      </c>
      <c r="AO55" t="s">
        <v>44</v>
      </c>
    </row>
    <row r="56" spans="1:45" ht="18" x14ac:dyDescent="0.35">
      <c r="A56" t="s">
        <v>97</v>
      </c>
      <c r="P56" s="65" t="str">
        <f>IF(ROUND(AD54,0)&gt;ROUND(AH14,0),AO54,AO55)</f>
        <v>NE</v>
      </c>
      <c r="Q56" s="66"/>
      <c r="T56" t="str">
        <f>IF(P56="NE","",AO56)</f>
        <v/>
      </c>
      <c r="AD56" s="67" t="str">
        <f>IF(P56="NE","",IF(ROUND(AD54,0)-ROUND(AH14,0)&gt;AM56,AM56,ROUND(AD54,0)-ROUND(AH14,0)))</f>
        <v/>
      </c>
      <c r="AE56" s="67"/>
      <c r="AK56">
        <f>IF(AK55=2,0,1)</f>
        <v>0</v>
      </c>
      <c r="AM56" s="20">
        <f>IF(T14&gt;AH14,T14-AH14,0)</f>
        <v>0</v>
      </c>
      <c r="AO56" t="s">
        <v>98</v>
      </c>
      <c r="AS56" s="16">
        <f>IF(P56="ne",0,LEN(AD56)*AD56)</f>
        <v>0</v>
      </c>
    </row>
    <row r="57" spans="1:45" x14ac:dyDescent="0.3">
      <c r="H57" s="33" t="str">
        <f>IF(AD56=0,AO57,"")</f>
        <v/>
      </c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O57" t="s">
        <v>54</v>
      </c>
    </row>
    <row r="58" spans="1:45" ht="7.5" customHeight="1" x14ac:dyDescent="0.3">
      <c r="AO58" s="9">
        <v>45292</v>
      </c>
    </row>
    <row r="59" spans="1:45" x14ac:dyDescent="0.3">
      <c r="A59" t="s">
        <v>45</v>
      </c>
      <c r="D59" s="68"/>
      <c r="E59" s="69"/>
      <c r="F59" s="69"/>
      <c r="G59" s="69"/>
      <c r="H59" s="19" t="str">
        <f>IF(AK59=0,AL5,AM5)</f>
        <v>*</v>
      </c>
      <c r="U59" s="61" t="s">
        <v>46</v>
      </c>
      <c r="V59" s="61"/>
      <c r="W59" s="61"/>
      <c r="X59" s="61"/>
      <c r="Y59" s="61"/>
      <c r="Z59" s="61"/>
      <c r="AA59" s="61"/>
      <c r="AB59" s="61"/>
      <c r="AC59" s="61"/>
      <c r="AD59" s="61"/>
      <c r="AE59" s="61"/>
      <c r="AF59" s="61"/>
      <c r="AG59" s="61"/>
      <c r="AH59" s="61"/>
      <c r="AK59" s="11">
        <f>IF(D59&lt;1,0,1)</f>
        <v>0</v>
      </c>
      <c r="AO59" s="9">
        <f ca="1">NOW()</f>
        <v>45590.624118518521</v>
      </c>
      <c r="AS59" s="16">
        <f>LEN(D59)*D59</f>
        <v>0</v>
      </c>
    </row>
    <row r="61" spans="1:45" x14ac:dyDescent="0.3">
      <c r="U61" s="59"/>
      <c r="V61" s="59"/>
      <c r="W61" s="59"/>
      <c r="X61" s="59"/>
      <c r="Y61" s="59"/>
      <c r="Z61" s="59"/>
      <c r="AA61" s="59"/>
      <c r="AB61" s="59"/>
      <c r="AC61" s="59"/>
      <c r="AD61" s="59"/>
      <c r="AE61" s="59"/>
      <c r="AF61" s="59"/>
      <c r="AG61" s="59"/>
      <c r="AH61" s="59"/>
    </row>
    <row r="62" spans="1:45" x14ac:dyDescent="0.3">
      <c r="U62" s="60"/>
      <c r="V62" s="60"/>
      <c r="W62" s="60"/>
      <c r="X62" s="60"/>
      <c r="Y62" s="60"/>
      <c r="Z62" s="60"/>
      <c r="AA62" s="60"/>
      <c r="AB62" s="60"/>
      <c r="AC62" s="60"/>
      <c r="AD62" s="60"/>
      <c r="AE62" s="60"/>
      <c r="AF62" s="60"/>
      <c r="AG62" s="60"/>
      <c r="AH62" s="60"/>
      <c r="AI62" s="19" t="str">
        <f>IF(AK62=0,AL5,AM5)</f>
        <v>*</v>
      </c>
      <c r="AK62" s="11">
        <f>IF(U62&lt;1,0,1)</f>
        <v>0</v>
      </c>
      <c r="AM62" s="2" t="s">
        <v>8</v>
      </c>
      <c r="AO62" t="s">
        <v>47</v>
      </c>
      <c r="AS62" s="16">
        <f>LEN(U62)</f>
        <v>0</v>
      </c>
    </row>
    <row r="63" spans="1:45" x14ac:dyDescent="0.3">
      <c r="AG63" s="10" t="str">
        <f>IF(AK62=0,AO62,"")</f>
        <v>Potrebno upisati ime i prezime odgovorne osobe ↑</v>
      </c>
      <c r="AO63" s="12" t="s">
        <v>48</v>
      </c>
      <c r="AP63" s="13">
        <v>43</v>
      </c>
      <c r="AQ63" s="14">
        <f>AK62+AK59+AM52+AK14+AL14+AK11+AK8+AK5+AK3+AK16+AK18+AL18+AN17+AK1</f>
        <v>31</v>
      </c>
    </row>
    <row r="64" spans="1:45" x14ac:dyDescent="0.3">
      <c r="A64" s="62" t="str">
        <f>IF(AP63=AQ63,AO65&amp;AS65&amp;TEXT(AS64,"000.000"),AO64)</f>
        <v>Obrazac nije ispravno popunjen ❗</v>
      </c>
      <c r="B64" s="62"/>
      <c r="C64" s="62"/>
      <c r="D64" s="62"/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62"/>
      <c r="AI64" s="62"/>
      <c r="AJ64" s="62"/>
      <c r="AO64" t="s">
        <v>55</v>
      </c>
      <c r="AS64" s="17">
        <f>AS62+AS59+AS56+AS54+AS52+AS14+AS11+AS8+AS5+AS3+AS16+AS18+AT3</f>
        <v>0</v>
      </c>
    </row>
    <row r="65" spans="1:45" x14ac:dyDescent="0.3">
      <c r="A65" s="62"/>
      <c r="B65" s="62"/>
      <c r="C65" s="62"/>
      <c r="D65" s="62"/>
      <c r="E65" s="62"/>
      <c r="F65" s="62"/>
      <c r="G65" s="62"/>
      <c r="H65" s="62"/>
      <c r="I65" s="62"/>
      <c r="J65" s="62"/>
      <c r="K65" s="62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  <c r="X65" s="62"/>
      <c r="Y65" s="62"/>
      <c r="Z65" s="62"/>
      <c r="AA65" s="62"/>
      <c r="AB65" s="62"/>
      <c r="AC65" s="62"/>
      <c r="AD65" s="62"/>
      <c r="AE65" s="62"/>
      <c r="AF65" s="62"/>
      <c r="AG65" s="62"/>
      <c r="AH65" s="62"/>
      <c r="AI65" s="62"/>
      <c r="AJ65" s="62"/>
      <c r="AO65" t="s">
        <v>50</v>
      </c>
      <c r="AQ65" s="3"/>
      <c r="AS65" t="s">
        <v>53</v>
      </c>
    </row>
    <row r="66" spans="1:45" ht="7.5" customHeight="1" x14ac:dyDescent="0.3"/>
    <row r="67" spans="1:45" x14ac:dyDescent="0.3">
      <c r="AF67" s="21" t="s">
        <v>81</v>
      </c>
    </row>
  </sheetData>
  <sheetProtection algorithmName="SHA-512" hashValue="I1ktSNfn9//337M7CFPuMv+bAyE37628h/TJEsPAXiO5qUC3GvQXppRaVtOXZwj/DbQXRF8cg2cnuwKX7oCeCw==" saltValue="/DeVv9tJRqrPjrGsUt11eQ==" spinCount="100000" sheet="1" objects="1" scenarios="1" selectLockedCells="1"/>
  <mergeCells count="97">
    <mergeCell ref="M16:N16"/>
    <mergeCell ref="A18:L19"/>
    <mergeCell ref="M18:N18"/>
    <mergeCell ref="P16:AG16"/>
    <mergeCell ref="Y14:AG14"/>
    <mergeCell ref="R18:AG18"/>
    <mergeCell ref="A14:S14"/>
    <mergeCell ref="T14:U14"/>
    <mergeCell ref="N19:AJ19"/>
    <mergeCell ref="AH14:AI14"/>
    <mergeCell ref="U62:AH62"/>
    <mergeCell ref="U59:AH59"/>
    <mergeCell ref="A64:AJ65"/>
    <mergeCell ref="AD54:AE54"/>
    <mergeCell ref="P56:Q56"/>
    <mergeCell ref="AD56:AE56"/>
    <mergeCell ref="D59:G59"/>
    <mergeCell ref="B51:AD51"/>
    <mergeCell ref="AE51:AI51"/>
    <mergeCell ref="AE52:AI52"/>
    <mergeCell ref="A52:AD52"/>
    <mergeCell ref="U61:AH61"/>
    <mergeCell ref="B48:AD48"/>
    <mergeCell ref="AE48:AI48"/>
    <mergeCell ref="B49:AD49"/>
    <mergeCell ref="AE49:AI49"/>
    <mergeCell ref="B50:AD50"/>
    <mergeCell ref="AE50:AI50"/>
    <mergeCell ref="B47:AD47"/>
    <mergeCell ref="AE47:AI47"/>
    <mergeCell ref="AH16:AI16"/>
    <mergeCell ref="AH18:AI18"/>
    <mergeCell ref="B44:AD44"/>
    <mergeCell ref="AE44:AI44"/>
    <mergeCell ref="B45:AD45"/>
    <mergeCell ref="AE45:AI45"/>
    <mergeCell ref="B46:AD46"/>
    <mergeCell ref="AE46:AI46"/>
    <mergeCell ref="B41:AD41"/>
    <mergeCell ref="AE41:AI41"/>
    <mergeCell ref="B42:AD42"/>
    <mergeCell ref="AE42:AI42"/>
    <mergeCell ref="B36:AD36"/>
    <mergeCell ref="AE36:AI36"/>
    <mergeCell ref="B43:AD43"/>
    <mergeCell ref="AE43:AI43"/>
    <mergeCell ref="B38:AD38"/>
    <mergeCell ref="AE38:AI38"/>
    <mergeCell ref="B39:AD39"/>
    <mergeCell ref="AE39:AI39"/>
    <mergeCell ref="B40:AD40"/>
    <mergeCell ref="AE40:AI40"/>
    <mergeCell ref="B34:AD34"/>
    <mergeCell ref="AE34:AI34"/>
    <mergeCell ref="B35:AD35"/>
    <mergeCell ref="AE35:AI35"/>
    <mergeCell ref="B37:AD37"/>
    <mergeCell ref="AE37:AI37"/>
    <mergeCell ref="B31:AD31"/>
    <mergeCell ref="AE31:AI31"/>
    <mergeCell ref="B32:AD32"/>
    <mergeCell ref="AE32:AI32"/>
    <mergeCell ref="B33:AD33"/>
    <mergeCell ref="AE33:AI33"/>
    <mergeCell ref="AE28:AI28"/>
    <mergeCell ref="B29:AD29"/>
    <mergeCell ref="AE29:AI29"/>
    <mergeCell ref="B30:AD30"/>
    <mergeCell ref="AE30:AI30"/>
    <mergeCell ref="A1:AJ1"/>
    <mergeCell ref="H11:AI12"/>
    <mergeCell ref="A5:G6"/>
    <mergeCell ref="H5:AI6"/>
    <mergeCell ref="A8:N9"/>
    <mergeCell ref="O8:AI9"/>
    <mergeCell ref="AJ5:AJ6"/>
    <mergeCell ref="AJ8:AJ9"/>
    <mergeCell ref="AJ11:AJ12"/>
    <mergeCell ref="AE3:AI3"/>
    <mergeCell ref="B3:S3"/>
    <mergeCell ref="B4:S4"/>
    <mergeCell ref="AE21:AI21"/>
    <mergeCell ref="B21:AD21"/>
    <mergeCell ref="H57:AC57"/>
    <mergeCell ref="B22:AD22"/>
    <mergeCell ref="AE22:AI22"/>
    <mergeCell ref="B23:AD23"/>
    <mergeCell ref="AE23:AI23"/>
    <mergeCell ref="B24:AD24"/>
    <mergeCell ref="AE24:AI24"/>
    <mergeCell ref="B25:AD25"/>
    <mergeCell ref="AE25:AI25"/>
    <mergeCell ref="B26:AD26"/>
    <mergeCell ref="AE26:AI26"/>
    <mergeCell ref="B27:AD27"/>
    <mergeCell ref="AE27:AI27"/>
    <mergeCell ref="B28:AD28"/>
  </mergeCells>
  <phoneticPr fontId="9" type="noConversion"/>
  <conditionalFormatting sqref="H5 B3">
    <cfRule type="cellIs" dxfId="64" priority="70" operator="lessThan">
      <formula>1</formula>
    </cfRule>
  </conditionalFormatting>
  <conditionalFormatting sqref="O8:AI9">
    <cfRule type="cellIs" dxfId="63" priority="69" operator="lessThan">
      <formula>1</formula>
    </cfRule>
  </conditionalFormatting>
  <conditionalFormatting sqref="AJ66:AJ1048576 AJ7:AJ8 AJ10:AJ11 AJ13:AJ18 AJ20:AJ21 AJ1:AJ2 AJ4:AJ5 AJ52:AJ63">
    <cfRule type="containsText" dxfId="62" priority="67" operator="containsText" text="✔">
      <formula>NOT(ISERROR(SEARCH("✔",AJ1)))</formula>
    </cfRule>
    <cfRule type="containsText" dxfId="61" priority="68" operator="containsText" text="*">
      <formula>NOT(ISERROR(SEARCH("*",AJ1)))</formula>
    </cfRule>
  </conditionalFormatting>
  <conditionalFormatting sqref="V14">
    <cfRule type="containsText" dxfId="60" priority="65" operator="containsText" text="✔">
      <formula>NOT(ISERROR(SEARCH("✔",V14)))</formula>
    </cfRule>
    <cfRule type="containsText" dxfId="59" priority="66" operator="containsText" text="*">
      <formula>NOT(ISERROR(SEARCH("*",V14)))</formula>
    </cfRule>
  </conditionalFormatting>
  <conditionalFormatting sqref="T14">
    <cfRule type="cellIs" dxfId="58" priority="64" operator="lessThan">
      <formula>1</formula>
    </cfRule>
  </conditionalFormatting>
  <conditionalFormatting sqref="AJ14">
    <cfRule type="containsText" dxfId="57" priority="61" operator="containsText" text="✔">
      <formula>NOT(ISERROR(SEARCH("✔",AJ14)))</formula>
    </cfRule>
    <cfRule type="containsText" dxfId="56" priority="62" operator="containsText" text="*">
      <formula>NOT(ISERROR(SEARCH("*",AJ14)))</formula>
    </cfRule>
  </conditionalFormatting>
  <conditionalFormatting sqref="AH14">
    <cfRule type="expression" dxfId="55" priority="59">
      <formula>$AL$14&lt;1</formula>
    </cfRule>
  </conditionalFormatting>
  <conditionalFormatting sqref="H11">
    <cfRule type="cellIs" dxfId="54" priority="58" operator="lessThan">
      <formula>1</formula>
    </cfRule>
  </conditionalFormatting>
  <conditionalFormatting sqref="AJ22:AJ51">
    <cfRule type="containsText" dxfId="53" priority="56" operator="containsText" text="✔">
      <formula>NOT(ISERROR(SEARCH("✔",AJ22)))</formula>
    </cfRule>
    <cfRule type="containsText" dxfId="52" priority="57" operator="containsText" text="*">
      <formula>NOT(ISERROR(SEARCH("*",AJ22)))</formula>
    </cfRule>
  </conditionalFormatting>
  <conditionalFormatting sqref="AJ48:AJ51">
    <cfRule type="containsText" dxfId="51" priority="54" operator="containsText" text="✔">
      <formula>NOT(ISERROR(SEARCH("✔",AJ48)))</formula>
    </cfRule>
    <cfRule type="containsText" dxfId="50" priority="55" operator="containsText" text="*">
      <formula>NOT(ISERROR(SEARCH("*",AJ48)))</formula>
    </cfRule>
  </conditionalFormatting>
  <conditionalFormatting sqref="AE22:AI22">
    <cfRule type="cellIs" dxfId="49" priority="53" operator="lessThan">
      <formula>1</formula>
    </cfRule>
  </conditionalFormatting>
  <conditionalFormatting sqref="B22:AD22">
    <cfRule type="cellIs" dxfId="48" priority="52" operator="lessThan">
      <formula>1</formula>
    </cfRule>
  </conditionalFormatting>
  <conditionalFormatting sqref="AE23:AI23">
    <cfRule type="expression" dxfId="47" priority="51">
      <formula>AM23&lt;1</formula>
    </cfRule>
  </conditionalFormatting>
  <conditionalFormatting sqref="AE24:AI24">
    <cfRule type="expression" dxfId="46" priority="50">
      <formula>AM24&lt;1</formula>
    </cfRule>
  </conditionalFormatting>
  <conditionalFormatting sqref="AE25:AI25">
    <cfRule type="expression" dxfId="45" priority="49">
      <formula>AM25&lt;1</formula>
    </cfRule>
  </conditionalFormatting>
  <conditionalFormatting sqref="AE26:AI26">
    <cfRule type="expression" dxfId="44" priority="48">
      <formula>AM26&lt;1</formula>
    </cfRule>
  </conditionalFormatting>
  <conditionalFormatting sqref="AE27:AI27">
    <cfRule type="expression" dxfId="43" priority="47">
      <formula>AM27&lt;1</formula>
    </cfRule>
  </conditionalFormatting>
  <conditionalFormatting sqref="AE28:AI28">
    <cfRule type="expression" dxfId="42" priority="46">
      <formula>AM28&lt;1</formula>
    </cfRule>
  </conditionalFormatting>
  <conditionalFormatting sqref="AE29:AI29">
    <cfRule type="expression" dxfId="41" priority="45">
      <formula>AM29&lt;1</formula>
    </cfRule>
  </conditionalFormatting>
  <conditionalFormatting sqref="AE30:AI30">
    <cfRule type="expression" dxfId="40" priority="44">
      <formula>AM30&lt;1</formula>
    </cfRule>
  </conditionalFormatting>
  <conditionalFormatting sqref="AE31:AI31">
    <cfRule type="expression" dxfId="39" priority="43">
      <formula>AM31&lt;1</formula>
    </cfRule>
  </conditionalFormatting>
  <conditionalFormatting sqref="AE32:AI32">
    <cfRule type="expression" dxfId="38" priority="42">
      <formula>AM32&lt;1</formula>
    </cfRule>
  </conditionalFormatting>
  <conditionalFormatting sqref="AE33:AI33">
    <cfRule type="expression" dxfId="37" priority="41">
      <formula>AM33&lt;1</formula>
    </cfRule>
  </conditionalFormatting>
  <conditionalFormatting sqref="AE34:AI34">
    <cfRule type="expression" dxfId="36" priority="40">
      <formula>AM34&lt;1</formula>
    </cfRule>
  </conditionalFormatting>
  <conditionalFormatting sqref="AE35:AI35">
    <cfRule type="expression" dxfId="35" priority="39">
      <formula>AM35&lt;1</formula>
    </cfRule>
  </conditionalFormatting>
  <conditionalFormatting sqref="AE36:AI36">
    <cfRule type="expression" dxfId="34" priority="38">
      <formula>AM36&lt;1</formula>
    </cfRule>
  </conditionalFormatting>
  <conditionalFormatting sqref="AE37:AI37">
    <cfRule type="expression" dxfId="33" priority="37">
      <formula>AM37&lt;1</formula>
    </cfRule>
  </conditionalFormatting>
  <conditionalFormatting sqref="AE38:AI38">
    <cfRule type="expression" dxfId="32" priority="36">
      <formula>AM38&lt;1</formula>
    </cfRule>
  </conditionalFormatting>
  <conditionalFormatting sqref="AE39:AI39">
    <cfRule type="expression" dxfId="31" priority="35">
      <formula>AM39&lt;1</formula>
    </cfRule>
  </conditionalFormatting>
  <conditionalFormatting sqref="AE40:AI40">
    <cfRule type="expression" dxfId="30" priority="34">
      <formula>AM40&lt;1</formula>
    </cfRule>
  </conditionalFormatting>
  <conditionalFormatting sqref="AE41:AI41">
    <cfRule type="expression" dxfId="29" priority="33">
      <formula>AM41&lt;1</formula>
    </cfRule>
  </conditionalFormatting>
  <conditionalFormatting sqref="AE42:AI42">
    <cfRule type="expression" dxfId="28" priority="32">
      <formula>AM42&lt;1</formula>
    </cfRule>
  </conditionalFormatting>
  <conditionalFormatting sqref="AE43:AI43">
    <cfRule type="expression" dxfId="27" priority="31">
      <formula>AM43&lt;1</formula>
    </cfRule>
  </conditionalFormatting>
  <conditionalFormatting sqref="AE44:AI44">
    <cfRule type="expression" dxfId="26" priority="30">
      <formula>AM44&lt;1</formula>
    </cfRule>
  </conditionalFormatting>
  <conditionalFormatting sqref="AE45:AI45">
    <cfRule type="expression" dxfId="25" priority="29">
      <formula>AM45&lt;1</formula>
    </cfRule>
  </conditionalFormatting>
  <conditionalFormatting sqref="AE46:AI46">
    <cfRule type="expression" dxfId="24" priority="28">
      <formula>AM46&lt;1</formula>
    </cfRule>
  </conditionalFormatting>
  <conditionalFormatting sqref="AE47:AI47">
    <cfRule type="expression" dxfId="23" priority="27">
      <formula>AM47&lt;1</formula>
    </cfRule>
  </conditionalFormatting>
  <conditionalFormatting sqref="AE48:AI48">
    <cfRule type="expression" dxfId="22" priority="26">
      <formula>AM48&lt;1</formula>
    </cfRule>
  </conditionalFormatting>
  <conditionalFormatting sqref="AE49:AI49">
    <cfRule type="expression" dxfId="21" priority="25">
      <formula>AM49&lt;1</formula>
    </cfRule>
  </conditionalFormatting>
  <conditionalFormatting sqref="AE50:AI50">
    <cfRule type="expression" dxfId="20" priority="24">
      <formula>AM50&lt;1</formula>
    </cfRule>
  </conditionalFormatting>
  <conditionalFormatting sqref="AE51:AI51">
    <cfRule type="expression" dxfId="19" priority="23">
      <formula>AM51&lt;1</formula>
    </cfRule>
  </conditionalFormatting>
  <conditionalFormatting sqref="L56">
    <cfRule type="containsText" dxfId="18" priority="22" operator="containsText" text="da">
      <formula>NOT(ISERROR(SEARCH("da",L56)))</formula>
    </cfRule>
  </conditionalFormatting>
  <conditionalFormatting sqref="P56:Q56">
    <cfRule type="containsText" dxfId="17" priority="19" operator="containsText" text="da">
      <formula>NOT(ISERROR(SEARCH("da",P56)))</formula>
    </cfRule>
  </conditionalFormatting>
  <conditionalFormatting sqref="AD56:AE56">
    <cfRule type="expression" dxfId="16" priority="17">
      <formula>$AK$56=1</formula>
    </cfRule>
  </conditionalFormatting>
  <conditionalFormatting sqref="D59:G59">
    <cfRule type="cellIs" dxfId="15" priority="16" operator="lessThan">
      <formula>1</formula>
    </cfRule>
  </conditionalFormatting>
  <conditionalFormatting sqref="H59">
    <cfRule type="containsText" dxfId="14" priority="14" operator="containsText" text="✔">
      <formula>NOT(ISERROR(SEARCH("✔",H59)))</formula>
    </cfRule>
    <cfRule type="containsText" dxfId="13" priority="15" operator="containsText" text="*">
      <formula>NOT(ISERROR(SEARCH("*",H59)))</formula>
    </cfRule>
  </conditionalFormatting>
  <conditionalFormatting sqref="U62:AH62">
    <cfRule type="cellIs" dxfId="12" priority="13" operator="lessThan">
      <formula>1</formula>
    </cfRule>
  </conditionalFormatting>
  <conditionalFormatting sqref="AI62">
    <cfRule type="containsText" dxfId="11" priority="11" operator="containsText" text="✔">
      <formula>NOT(ISERROR(SEARCH("✔",AI62)))</formula>
    </cfRule>
    <cfRule type="containsText" dxfId="10" priority="12" operator="containsText" text="*">
      <formula>NOT(ISERROR(SEARCH("*",AI62)))</formula>
    </cfRule>
  </conditionalFormatting>
  <conditionalFormatting sqref="A64:AJ65">
    <cfRule type="containsText" dxfId="9" priority="9" operator="containsText" text="Obrazac nije ispravno popunjen">
      <formula>NOT(ISERROR(SEARCH("Obrazac nije ispravno popunjen",A64)))</formula>
    </cfRule>
    <cfRule type="containsText" dxfId="8" priority="10" operator="containsText" text="Obrazac je ispravno popunjen">
      <formula>NOT(ISERROR(SEARCH("Obrazac je ispravno popunjen",A64)))</formula>
    </cfRule>
  </conditionalFormatting>
  <conditionalFormatting sqref="AH16:AI16">
    <cfRule type="expression" dxfId="7" priority="8">
      <formula>$AK$16&lt;1</formula>
    </cfRule>
  </conditionalFormatting>
  <conditionalFormatting sqref="M18">
    <cfRule type="expression" dxfId="6" priority="7">
      <formula>$AK$18&lt;1</formula>
    </cfRule>
  </conditionalFormatting>
  <conditionalFormatting sqref="AH18:AI18">
    <cfRule type="expression" dxfId="5" priority="6">
      <formula>$AL$18&lt;1</formula>
    </cfRule>
  </conditionalFormatting>
  <conditionalFormatting sqref="O18">
    <cfRule type="containsText" dxfId="4" priority="4" operator="containsText" text="✔">
      <formula>NOT(ISERROR(SEARCH("✔",O18)))</formula>
    </cfRule>
    <cfRule type="containsText" dxfId="3" priority="5" operator="containsText" text="*">
      <formula>NOT(ISERROR(SEARCH("*",O18)))</formula>
    </cfRule>
  </conditionalFormatting>
  <conditionalFormatting sqref="T3">
    <cfRule type="containsText" dxfId="2" priority="3" operator="containsText" text="✔">
      <formula>NOT(ISERROR(SEARCH("✔",T3)))</formula>
    </cfRule>
  </conditionalFormatting>
  <conditionalFormatting sqref="AJ3">
    <cfRule type="containsText" dxfId="1" priority="2" operator="containsText" text="✔">
      <formula>NOT(ISERROR(SEARCH("✔",AJ3)))</formula>
    </cfRule>
  </conditionalFormatting>
  <conditionalFormatting sqref="AE3:AI3">
    <cfRule type="cellIs" dxfId="0" priority="1" operator="lessThan">
      <formula>1</formula>
    </cfRule>
  </conditionalFormatting>
  <dataValidations count="13">
    <dataValidation type="textLength" operator="lessThan" allowBlank="1" showInputMessage="1" showErrorMessage="1" errorTitle="Duljina teksta" error="Maksimalan broj znakova s prazninama je 170" sqref="H5:AI6 H11:AI12" xr:uid="{58689F4C-AFE5-4583-B217-1B883CE77AD8}">
      <formula1>171</formula1>
    </dataValidation>
    <dataValidation type="textLength" operator="lessThan" allowBlank="1" showInputMessage="1" showErrorMessage="1" errorTitle="Duljina teksta" error="Maksimalan broj znakova s prazninama je 195" sqref="O8:AI9" xr:uid="{AB568F34-BD03-4E68-8C81-9358E833BD5D}">
      <formula1>196</formula1>
    </dataValidation>
    <dataValidation type="whole" allowBlank="1" showInputMessage="1" showErrorMessage="1" errorTitle="Upozorenje" error="Potrebno je upisati broj od 1 do 9.999" sqref="T14" xr:uid="{076A99AF-17A6-41C2-9D0F-873CA3B02D62}">
      <formula1>1</formula1>
      <formula2>9999</formula2>
    </dataValidation>
    <dataValidation type="whole" allowBlank="1" showInputMessage="1" showErrorMessage="1" errorTitle="Upozorenje" error="Potrebno je upisati broj od 0 do 9.999" sqref="AH14:AI14" xr:uid="{7865BC78-0C72-439E-81CF-1029E74857B4}">
      <formula1>0</formula1>
      <formula2>9999</formula2>
    </dataValidation>
    <dataValidation type="textLength" operator="lessThan" allowBlank="1" showInputMessage="1" showErrorMessage="1" errorTitle="Duljina teksta" error="Maksimalan broj zanakova s prazninama je 175" sqref="B23:AD23" xr:uid="{ADA6273E-FD48-467C-9CD6-70D6CAABEC13}">
      <formula1>176</formula1>
    </dataValidation>
    <dataValidation type="whole" operator="lessThanOrEqual" allowBlank="1" showInputMessage="1" showErrorMessage="1" errorTitle="Upozorenje!" error="Potrebno je upisati cijeli broj." sqref="AE22:AI51" xr:uid="{406CDDAB-4C61-451B-A599-FDE9353B0C5D}">
      <formula1>10000000</formula1>
    </dataValidation>
    <dataValidation type="whole" operator="lessThanOrEqual" allowBlank="1" showInputMessage="1" showErrorMessage="1" errorTitle="Upozorenje" error="Uneseni broj mora biti manji od prosječnog broja radnih dana u godini!" sqref="AH16:AI16" xr:uid="{6C7EC4EC-50F3-4CCB-8EF9-B1DBD0200E2C}">
      <formula1>M16</formula1>
    </dataValidation>
    <dataValidation type="whole" operator="lessThanOrEqual" allowBlank="1" showInputMessage="1" showErrorMessage="1" errorTitle="Upozorenje" error="Uneseni broj mora biti manji od prosječnog broja radnih dana u godini!" sqref="M18" xr:uid="{8A6C479F-68ED-4B43-8AF5-F40A5534FEB7}">
      <formula1>M16</formula1>
    </dataValidation>
    <dataValidation type="whole" operator="lessThanOrEqual" allowBlank="1" showInputMessage="1" showErrorMessage="1" errorTitle="Upozorenje" error="Uneseni broj mora biti manji od prosječnog broja radnih dana u godini!" sqref="AH18:AI18" xr:uid="{056C4EA0-EF37-4DC2-B55F-80061DECA187}">
      <formula1>M16</formula1>
    </dataValidation>
    <dataValidation type="list" allowBlank="1" showInputMessage="1" showErrorMessage="1" sqref="B3" xr:uid="{CA1515EF-BE0C-45E0-B4F6-C61D23198627}">
      <formula1>$AO$3:$AO$4</formula1>
    </dataValidation>
    <dataValidation type="textLength" operator="lessThan" allowBlank="1" showInputMessage="1" showErrorMessage="1" errorTitle="Broj znakova" error="Maksimalan broj znakova s prazninama je 28" sqref="AE3:AI3" xr:uid="{6E9DE837-797D-4ECA-8E7F-4E195CEBDBA4}">
      <formula1>29</formula1>
    </dataValidation>
    <dataValidation type="date" operator="lessThanOrEqual" allowBlank="1" showInputMessage="1" showErrorMessage="1" errorTitle="Upozorenje" error="Datum je potrebno unijeti u formatu dd.mm.yyyy ili d/m/yyyy._x000a_Nije moguće unijeti datum u budućnosti" sqref="E59:G59" xr:uid="{381476C4-2AC7-4850-AF0E-D81B3FE0A83C}">
      <formula1>#REF!</formula1>
    </dataValidation>
    <dataValidation type="date" operator="lessThanOrEqual" allowBlank="1" showInputMessage="1" showErrorMessage="1" errorTitle="Upozorenje" error="Datum je potrebno unijeti u formatu dd.mm.yyyy ili d/m/yyyy._x000a_Nije moguće unijeti datum u budućnosti" sqref="D59" xr:uid="{4A6D8F06-87BF-4B7D-8C4B-D353089967F5}">
      <formula1>AO59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orientation="portrait" verticalDpi="0" r:id="rId1"/>
  <headerFooter>
    <oddHeader>&amp;L&amp;"-,Kurziv"Obrazac ARO</oddHeader>
    <oddFooter>&amp;C&amp;P/&amp;N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9CD06B-0A7B-40C1-B2C8-0CB2ECC5FF05}">
  <dimension ref="A1:K54"/>
  <sheetViews>
    <sheetView showGridLines="0" showRowColHeaders="0" showRuler="0" view="pageLayout" zoomScaleNormal="115" workbookViewId="0">
      <selection activeCell="B21" sqref="B21:J23"/>
    </sheetView>
  </sheetViews>
  <sheetFormatPr defaultRowHeight="14.4" x14ac:dyDescent="0.3"/>
  <cols>
    <col min="1" max="1" width="3" customWidth="1"/>
  </cols>
  <sheetData>
    <row r="1" spans="1:11" x14ac:dyDescent="0.3">
      <c r="A1" s="77" t="s">
        <v>58</v>
      </c>
      <c r="B1" s="77"/>
      <c r="C1" s="77"/>
      <c r="D1" s="77"/>
      <c r="E1" s="77"/>
      <c r="F1" s="77"/>
      <c r="G1" s="77"/>
      <c r="H1" s="77"/>
      <c r="I1" s="77"/>
      <c r="J1" s="77"/>
      <c r="K1" s="25"/>
    </row>
    <row r="3" spans="1:11" ht="15" customHeight="1" x14ac:dyDescent="0.3">
      <c r="A3" s="24" t="s">
        <v>56</v>
      </c>
      <c r="B3" s="76" t="s">
        <v>80</v>
      </c>
      <c r="C3" s="76"/>
      <c r="D3" s="76"/>
      <c r="E3" s="76"/>
      <c r="F3" s="76"/>
      <c r="G3" s="76"/>
      <c r="H3" s="76"/>
      <c r="I3" s="76"/>
      <c r="J3" s="76"/>
      <c r="K3" s="24"/>
    </row>
    <row r="4" spans="1:11" x14ac:dyDescent="0.3">
      <c r="A4" s="24"/>
      <c r="B4" s="76"/>
      <c r="C4" s="76"/>
      <c r="D4" s="76"/>
      <c r="E4" s="76"/>
      <c r="F4" s="76"/>
      <c r="G4" s="76"/>
      <c r="H4" s="76"/>
      <c r="I4" s="76"/>
      <c r="J4" s="76"/>
      <c r="K4" s="24"/>
    </row>
    <row r="5" spans="1:11" x14ac:dyDescent="0.3">
      <c r="A5" s="24"/>
      <c r="B5" s="76"/>
      <c r="C5" s="76"/>
      <c r="D5" s="76"/>
      <c r="E5" s="76"/>
      <c r="F5" s="76"/>
      <c r="G5" s="76"/>
      <c r="H5" s="76"/>
      <c r="I5" s="76"/>
      <c r="J5" s="76"/>
      <c r="K5" s="24"/>
    </row>
    <row r="6" spans="1:11" x14ac:dyDescent="0.3">
      <c r="A6" s="24"/>
      <c r="B6" s="76"/>
      <c r="C6" s="76"/>
      <c r="D6" s="76"/>
      <c r="E6" s="76"/>
      <c r="F6" s="76"/>
      <c r="G6" s="76"/>
      <c r="H6" s="76"/>
      <c r="I6" s="76"/>
      <c r="J6" s="76"/>
      <c r="K6" s="24"/>
    </row>
    <row r="7" spans="1:11" x14ac:dyDescent="0.3">
      <c r="A7" s="24"/>
      <c r="B7" s="23"/>
      <c r="C7" s="23"/>
      <c r="D7" s="23"/>
      <c r="E7" s="23"/>
      <c r="F7" s="23"/>
      <c r="G7" s="23"/>
      <c r="H7" s="23"/>
      <c r="I7" s="23"/>
      <c r="J7" s="23"/>
      <c r="K7" s="24"/>
    </row>
    <row r="8" spans="1:11" x14ac:dyDescent="0.3">
      <c r="A8" s="24" t="s">
        <v>59</v>
      </c>
      <c r="B8" s="45" t="s">
        <v>99</v>
      </c>
      <c r="C8" s="45"/>
      <c r="D8" s="45"/>
      <c r="E8" s="45"/>
      <c r="F8" s="45"/>
      <c r="G8" s="45"/>
      <c r="H8" s="45"/>
      <c r="I8" s="45"/>
      <c r="J8" s="45"/>
      <c r="K8" s="24"/>
    </row>
    <row r="9" spans="1:11" x14ac:dyDescent="0.3">
      <c r="A9" s="24"/>
      <c r="B9" s="24"/>
      <c r="C9" s="24"/>
      <c r="D9" s="24"/>
      <c r="E9" s="24"/>
      <c r="F9" s="24"/>
      <c r="G9" s="24"/>
      <c r="H9" s="24"/>
      <c r="I9" s="24"/>
      <c r="J9" s="24"/>
      <c r="K9" s="23"/>
    </row>
    <row r="10" spans="1:11" ht="15" customHeight="1" x14ac:dyDescent="0.3">
      <c r="A10" s="24" t="s">
        <v>61</v>
      </c>
      <c r="B10" s="76" t="s">
        <v>60</v>
      </c>
      <c r="C10" s="76"/>
      <c r="D10" s="76"/>
      <c r="E10" s="76"/>
      <c r="F10" s="76"/>
      <c r="G10" s="76"/>
      <c r="H10" s="76"/>
      <c r="I10" s="76"/>
      <c r="J10" s="76"/>
      <c r="K10" s="24"/>
    </row>
    <row r="11" spans="1:11" x14ac:dyDescent="0.3">
      <c r="A11" s="24"/>
      <c r="B11" s="76"/>
      <c r="C11" s="76"/>
      <c r="D11" s="76"/>
      <c r="E11" s="76"/>
      <c r="F11" s="76"/>
      <c r="G11" s="76"/>
      <c r="H11" s="76"/>
      <c r="I11" s="76"/>
      <c r="J11" s="76"/>
      <c r="K11" s="24"/>
    </row>
    <row r="12" spans="1:11" x14ac:dyDescent="0.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</row>
    <row r="13" spans="1:11" ht="15" customHeight="1" x14ac:dyDescent="0.3">
      <c r="A13" s="24" t="s">
        <v>62</v>
      </c>
      <c r="B13" s="45" t="s">
        <v>64</v>
      </c>
      <c r="C13" s="45"/>
      <c r="D13" s="45"/>
      <c r="E13" s="45"/>
      <c r="F13" s="45"/>
      <c r="G13" s="45"/>
      <c r="H13" s="45"/>
      <c r="I13" s="45"/>
      <c r="J13" s="45"/>
      <c r="K13" s="24"/>
    </row>
    <row r="14" spans="1:1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</row>
    <row r="15" spans="1:11" ht="15" customHeight="1" x14ac:dyDescent="0.3">
      <c r="A15" s="24" t="s">
        <v>63</v>
      </c>
      <c r="B15" s="45" t="s">
        <v>65</v>
      </c>
      <c r="C15" s="45"/>
      <c r="D15" s="45"/>
      <c r="E15" s="45"/>
      <c r="F15" s="45"/>
      <c r="G15" s="45"/>
      <c r="H15" s="45"/>
      <c r="I15" s="45"/>
      <c r="J15" s="45"/>
      <c r="K15" s="24"/>
    </row>
    <row r="16" spans="1:11" x14ac:dyDescent="0.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</row>
    <row r="17" spans="1:11" ht="15" customHeight="1" x14ac:dyDescent="0.3">
      <c r="A17" s="24" t="s">
        <v>67</v>
      </c>
      <c r="B17" s="76" t="s">
        <v>66</v>
      </c>
      <c r="C17" s="76"/>
      <c r="D17" s="76"/>
      <c r="E17" s="76"/>
      <c r="F17" s="76"/>
      <c r="G17" s="76"/>
      <c r="H17" s="76"/>
      <c r="I17" s="76"/>
      <c r="J17" s="76"/>
      <c r="K17" s="24"/>
    </row>
    <row r="18" spans="1:11" x14ac:dyDescent="0.3">
      <c r="A18" s="24"/>
      <c r="B18" s="76"/>
      <c r="C18" s="76"/>
      <c r="D18" s="76"/>
      <c r="E18" s="76"/>
      <c r="F18" s="76"/>
      <c r="G18" s="76"/>
      <c r="H18" s="76"/>
      <c r="I18" s="76"/>
      <c r="J18" s="76"/>
      <c r="K18" s="24"/>
    </row>
    <row r="19" spans="1:11" x14ac:dyDescent="0.3">
      <c r="A19" s="24"/>
      <c r="B19" s="76"/>
      <c r="C19" s="76"/>
      <c r="D19" s="76"/>
      <c r="E19" s="76"/>
      <c r="F19" s="76"/>
      <c r="G19" s="76"/>
      <c r="H19" s="76"/>
      <c r="I19" s="76"/>
      <c r="J19" s="76"/>
      <c r="K19" s="24"/>
    </row>
    <row r="20" spans="1:11" x14ac:dyDescent="0.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</row>
    <row r="21" spans="1:11" ht="15" customHeight="1" x14ac:dyDescent="0.3">
      <c r="A21" s="24" t="s">
        <v>69</v>
      </c>
      <c r="B21" s="76" t="s">
        <v>68</v>
      </c>
      <c r="C21" s="76"/>
      <c r="D21" s="76"/>
      <c r="E21" s="76"/>
      <c r="F21" s="76"/>
      <c r="G21" s="76"/>
      <c r="H21" s="76"/>
      <c r="I21" s="76"/>
      <c r="J21" s="76"/>
      <c r="K21" s="24"/>
    </row>
    <row r="22" spans="1:11" x14ac:dyDescent="0.3">
      <c r="A22" s="24"/>
      <c r="B22" s="76"/>
      <c r="C22" s="76"/>
      <c r="D22" s="76"/>
      <c r="E22" s="76"/>
      <c r="F22" s="76"/>
      <c r="G22" s="76"/>
      <c r="H22" s="76"/>
      <c r="I22" s="76"/>
      <c r="J22" s="76"/>
      <c r="K22" s="24"/>
    </row>
    <row r="23" spans="1:11" x14ac:dyDescent="0.3">
      <c r="A23" s="24"/>
      <c r="B23" s="76"/>
      <c r="C23" s="76"/>
      <c r="D23" s="76"/>
      <c r="E23" s="76"/>
      <c r="F23" s="76"/>
      <c r="G23" s="76"/>
      <c r="H23" s="76"/>
      <c r="I23" s="76"/>
      <c r="J23" s="76"/>
      <c r="K23" s="24"/>
    </row>
    <row r="24" spans="1:11" x14ac:dyDescent="0.3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</row>
    <row r="25" spans="1:11" ht="15" customHeight="1" x14ac:dyDescent="0.3">
      <c r="A25" s="24" t="s">
        <v>70</v>
      </c>
      <c r="B25" s="45" t="s">
        <v>72</v>
      </c>
      <c r="C25" s="45"/>
      <c r="D25" s="45"/>
      <c r="E25" s="45"/>
      <c r="F25" s="45"/>
      <c r="G25" s="45"/>
      <c r="H25" s="45"/>
      <c r="I25" s="45"/>
      <c r="J25" s="45"/>
      <c r="K25" s="24"/>
    </row>
    <row r="26" spans="1:11" x14ac:dyDescent="0.3">
      <c r="A26" s="24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11" ht="15" customHeight="1" x14ac:dyDescent="0.3">
      <c r="A27" s="24" t="s">
        <v>71</v>
      </c>
      <c r="B27" s="76" t="s">
        <v>73</v>
      </c>
      <c r="C27" s="76"/>
      <c r="D27" s="76"/>
      <c r="E27" s="76"/>
      <c r="F27" s="76"/>
      <c r="G27" s="76"/>
      <c r="H27" s="76"/>
      <c r="I27" s="76"/>
      <c r="J27" s="76"/>
      <c r="K27" s="24"/>
    </row>
    <row r="28" spans="1:11" x14ac:dyDescent="0.3">
      <c r="A28" s="24"/>
      <c r="B28" s="76"/>
      <c r="C28" s="76"/>
      <c r="D28" s="76"/>
      <c r="E28" s="76"/>
      <c r="F28" s="76"/>
      <c r="G28" s="76"/>
      <c r="H28" s="76"/>
      <c r="I28" s="76"/>
      <c r="J28" s="76"/>
      <c r="K28" s="24"/>
    </row>
    <row r="29" spans="1:11" x14ac:dyDescent="0.3">
      <c r="A29" s="24"/>
      <c r="B29" s="76"/>
      <c r="C29" s="76"/>
      <c r="D29" s="76"/>
      <c r="E29" s="76"/>
      <c r="F29" s="76"/>
      <c r="G29" s="76"/>
      <c r="H29" s="76"/>
      <c r="I29" s="76"/>
      <c r="J29" s="76"/>
      <c r="K29" s="24"/>
    </row>
    <row r="30" spans="1:11" x14ac:dyDescent="0.3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</row>
    <row r="31" spans="1:11" ht="15" customHeight="1" x14ac:dyDescent="0.3">
      <c r="A31" s="24" t="s">
        <v>75</v>
      </c>
      <c r="B31" s="76" t="s">
        <v>74</v>
      </c>
      <c r="C31" s="76"/>
      <c r="D31" s="76"/>
      <c r="E31" s="76"/>
      <c r="F31" s="76"/>
      <c r="G31" s="76"/>
      <c r="H31" s="76"/>
      <c r="I31" s="76"/>
      <c r="J31" s="76"/>
      <c r="K31" s="24"/>
    </row>
    <row r="32" spans="1:11" x14ac:dyDescent="0.3">
      <c r="A32" s="24"/>
      <c r="B32" s="76"/>
      <c r="C32" s="76"/>
      <c r="D32" s="76"/>
      <c r="E32" s="76"/>
      <c r="F32" s="76"/>
      <c r="G32" s="76"/>
      <c r="H32" s="76"/>
      <c r="I32" s="76"/>
      <c r="J32" s="76"/>
      <c r="K32" s="24"/>
    </row>
    <row r="33" spans="1:11" x14ac:dyDescent="0.3">
      <c r="A33" s="24"/>
      <c r="B33" s="76"/>
      <c r="C33" s="76"/>
      <c r="D33" s="76"/>
      <c r="E33" s="76"/>
      <c r="F33" s="76"/>
      <c r="G33" s="76"/>
      <c r="H33" s="76"/>
      <c r="I33" s="76"/>
      <c r="J33" s="76"/>
      <c r="K33" s="24"/>
    </row>
    <row r="34" spans="1:11" x14ac:dyDescent="0.3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</row>
    <row r="35" spans="1:11" ht="15" customHeight="1" x14ac:dyDescent="0.3">
      <c r="A35" s="24" t="s">
        <v>77</v>
      </c>
      <c r="B35" s="76" t="s">
        <v>76</v>
      </c>
      <c r="C35" s="76"/>
      <c r="D35" s="76"/>
      <c r="E35" s="76"/>
      <c r="F35" s="76"/>
      <c r="G35" s="76"/>
      <c r="H35" s="76"/>
      <c r="I35" s="76"/>
      <c r="J35" s="76"/>
      <c r="K35" s="24"/>
    </row>
    <row r="36" spans="1:11" x14ac:dyDescent="0.3">
      <c r="A36" s="24"/>
      <c r="B36" s="76"/>
      <c r="C36" s="76"/>
      <c r="D36" s="76"/>
      <c r="E36" s="76"/>
      <c r="F36" s="76"/>
      <c r="G36" s="76"/>
      <c r="H36" s="76"/>
      <c r="I36" s="76"/>
      <c r="J36" s="76"/>
      <c r="K36" s="24"/>
    </row>
    <row r="37" spans="1:11" x14ac:dyDescent="0.3">
      <c r="A37" s="24"/>
      <c r="B37" s="76"/>
      <c r="C37" s="76"/>
      <c r="D37" s="76"/>
      <c r="E37" s="76"/>
      <c r="F37" s="76"/>
      <c r="G37" s="76"/>
      <c r="H37" s="76"/>
      <c r="I37" s="76"/>
      <c r="J37" s="76"/>
      <c r="K37" s="24"/>
    </row>
    <row r="38" spans="1:11" x14ac:dyDescent="0.3">
      <c r="A38" s="24"/>
      <c r="B38" s="24"/>
      <c r="C38" s="24"/>
      <c r="D38" s="24"/>
      <c r="E38" s="24"/>
      <c r="F38" s="24"/>
      <c r="G38" s="24"/>
      <c r="H38" s="24"/>
      <c r="I38" s="24"/>
      <c r="J38" s="24"/>
      <c r="K38" s="24"/>
    </row>
    <row r="39" spans="1:11" ht="15" customHeight="1" x14ac:dyDescent="0.3">
      <c r="A39" s="24" t="s">
        <v>100</v>
      </c>
      <c r="B39" s="76" t="s">
        <v>78</v>
      </c>
      <c r="C39" s="76"/>
      <c r="D39" s="76"/>
      <c r="E39" s="76"/>
      <c r="F39" s="76"/>
      <c r="G39" s="76"/>
      <c r="H39" s="76"/>
      <c r="I39" s="76"/>
      <c r="J39" s="76"/>
      <c r="K39" s="24"/>
    </row>
    <row r="40" spans="1:11" x14ac:dyDescent="0.3">
      <c r="A40" s="24"/>
      <c r="B40" s="76"/>
      <c r="C40" s="76"/>
      <c r="D40" s="76"/>
      <c r="E40" s="76"/>
      <c r="F40" s="76"/>
      <c r="G40" s="76"/>
      <c r="H40" s="76"/>
      <c r="I40" s="76"/>
      <c r="J40" s="76"/>
      <c r="K40" s="24"/>
    </row>
    <row r="41" spans="1:11" x14ac:dyDescent="0.3">
      <c r="A41" s="24"/>
      <c r="B41" s="76"/>
      <c r="C41" s="76"/>
      <c r="D41" s="76"/>
      <c r="E41" s="76"/>
      <c r="F41" s="76"/>
      <c r="G41" s="76"/>
      <c r="H41" s="76"/>
      <c r="I41" s="76"/>
      <c r="J41" s="76"/>
      <c r="K41" s="24"/>
    </row>
    <row r="42" spans="1:11" x14ac:dyDescent="0.3">
      <c r="A42" s="24"/>
      <c r="B42" s="76"/>
      <c r="C42" s="76"/>
      <c r="D42" s="76"/>
      <c r="E42" s="76"/>
      <c r="F42" s="76"/>
      <c r="G42" s="76"/>
      <c r="H42" s="76"/>
      <c r="I42" s="76"/>
      <c r="J42" s="76"/>
      <c r="K42" s="24"/>
    </row>
    <row r="43" spans="1:11" x14ac:dyDescent="0.3">
      <c r="A43" s="24"/>
      <c r="B43" s="76"/>
      <c r="C43" s="76"/>
      <c r="D43" s="76"/>
      <c r="E43" s="76"/>
      <c r="F43" s="76"/>
      <c r="G43" s="76"/>
      <c r="H43" s="76"/>
      <c r="I43" s="76"/>
      <c r="J43" s="76"/>
      <c r="K43" s="24"/>
    </row>
    <row r="44" spans="1:11" x14ac:dyDescent="0.3">
      <c r="A44" s="24"/>
      <c r="B44" s="76"/>
      <c r="C44" s="76"/>
      <c r="D44" s="76"/>
      <c r="E44" s="76"/>
      <c r="F44" s="76"/>
      <c r="G44" s="76"/>
      <c r="H44" s="76"/>
      <c r="I44" s="76"/>
      <c r="J44" s="76"/>
      <c r="K44" s="24"/>
    </row>
    <row r="45" spans="1:11" x14ac:dyDescent="0.3">
      <c r="A45" s="24"/>
      <c r="B45" s="76"/>
      <c r="C45" s="76"/>
      <c r="D45" s="76"/>
      <c r="E45" s="76"/>
      <c r="F45" s="76"/>
      <c r="G45" s="76"/>
      <c r="H45" s="76"/>
      <c r="I45" s="76"/>
      <c r="J45" s="76"/>
      <c r="K45" s="23"/>
    </row>
    <row r="46" spans="1:11" x14ac:dyDescent="0.3">
      <c r="A46" s="24"/>
      <c r="B46" s="76"/>
      <c r="C46" s="76"/>
      <c r="D46" s="76"/>
      <c r="E46" s="76"/>
      <c r="F46" s="76"/>
      <c r="G46" s="76"/>
      <c r="H46" s="76"/>
      <c r="I46" s="76"/>
      <c r="J46" s="76"/>
      <c r="K46" s="23"/>
    </row>
    <row r="47" spans="1:11" x14ac:dyDescent="0.3">
      <c r="A47" s="24"/>
      <c r="B47" s="24"/>
      <c r="C47" s="24"/>
      <c r="D47" s="24"/>
      <c r="E47" s="24"/>
      <c r="F47" s="24"/>
      <c r="G47" s="24"/>
      <c r="H47" s="24"/>
      <c r="I47" s="24"/>
      <c r="J47" s="24"/>
      <c r="K47" s="24"/>
    </row>
    <row r="48" spans="1:11" ht="15" customHeight="1" x14ac:dyDescent="0.3">
      <c r="A48" s="76" t="s">
        <v>79</v>
      </c>
      <c r="B48" s="76"/>
      <c r="C48" s="76"/>
      <c r="D48" s="76"/>
      <c r="E48" s="76"/>
      <c r="F48" s="76"/>
      <c r="G48" s="76"/>
      <c r="H48" s="76"/>
      <c r="I48" s="76"/>
      <c r="J48" s="76"/>
      <c r="K48" s="24"/>
    </row>
    <row r="49" spans="1:11" x14ac:dyDescent="0.3">
      <c r="A49" s="76"/>
      <c r="B49" s="76"/>
      <c r="C49" s="76"/>
      <c r="D49" s="76"/>
      <c r="E49" s="76"/>
      <c r="F49" s="76"/>
      <c r="G49" s="76"/>
      <c r="H49" s="76"/>
      <c r="I49" s="76"/>
      <c r="J49" s="76"/>
      <c r="K49" s="24"/>
    </row>
    <row r="50" spans="1:11" x14ac:dyDescent="0.3">
      <c r="A50" s="24"/>
      <c r="B50" s="24"/>
      <c r="C50" s="24"/>
      <c r="D50" s="24"/>
      <c r="E50" s="24"/>
      <c r="F50" s="24"/>
      <c r="G50" s="24"/>
      <c r="H50" s="24"/>
      <c r="I50" s="24"/>
      <c r="J50" s="24"/>
      <c r="K50" s="24"/>
    </row>
    <row r="51" spans="1:11" x14ac:dyDescent="0.3">
      <c r="A51" s="24"/>
      <c r="B51" s="24"/>
      <c r="C51" s="24"/>
      <c r="D51" s="24"/>
      <c r="E51" s="24"/>
      <c r="F51" s="24"/>
      <c r="G51" s="24"/>
      <c r="H51" s="24"/>
      <c r="I51" s="24"/>
      <c r="J51" s="24"/>
      <c r="K51" s="24"/>
    </row>
    <row r="52" spans="1:11" x14ac:dyDescent="0.3">
      <c r="A52" s="24"/>
      <c r="B52" s="24"/>
      <c r="C52" s="24"/>
      <c r="D52" s="24"/>
      <c r="E52" s="24"/>
      <c r="F52" s="24"/>
      <c r="G52" s="24"/>
      <c r="H52" s="24"/>
      <c r="I52" s="24"/>
      <c r="J52" s="24"/>
      <c r="K52" s="24"/>
    </row>
    <row r="53" spans="1:11" x14ac:dyDescent="0.3">
      <c r="A53" s="24"/>
      <c r="B53" s="24"/>
      <c r="C53" s="24"/>
      <c r="D53" s="24"/>
      <c r="E53" s="24"/>
      <c r="F53" s="24"/>
      <c r="G53" s="24"/>
      <c r="H53" s="24"/>
      <c r="I53" s="24"/>
      <c r="J53" s="24"/>
      <c r="K53" s="24"/>
    </row>
    <row r="54" spans="1:11" x14ac:dyDescent="0.3">
      <c r="A54" s="24"/>
      <c r="B54" s="24"/>
      <c r="C54" s="24"/>
      <c r="D54" s="24"/>
      <c r="E54" s="24"/>
      <c r="F54" s="24"/>
      <c r="G54" s="24"/>
      <c r="H54" s="24"/>
      <c r="I54" s="24"/>
      <c r="J54" s="24"/>
      <c r="K54" s="24"/>
    </row>
  </sheetData>
  <sheetProtection algorithmName="SHA-512" hashValue="F1L78+aoBBZbDDFOk2txHLQkj6gM2B2I3bTaQZv96Z43d0/7+8RzKwdGq1GxhTXUbc1gQcPsu11YnKrQ3oQbTg==" saltValue="MZ5nCO5rX9HnHh1SrqLBHw==" spinCount="100000" sheet="1" objects="1" scenarios="1"/>
  <mergeCells count="14">
    <mergeCell ref="A48:J49"/>
    <mergeCell ref="A1:J1"/>
    <mergeCell ref="B3:J6"/>
    <mergeCell ref="B25:J25"/>
    <mergeCell ref="B27:J29"/>
    <mergeCell ref="B31:J33"/>
    <mergeCell ref="B35:J37"/>
    <mergeCell ref="B39:J46"/>
    <mergeCell ref="B10:J11"/>
    <mergeCell ref="B13:J13"/>
    <mergeCell ref="B15:J15"/>
    <mergeCell ref="B17:J19"/>
    <mergeCell ref="B21:J23"/>
    <mergeCell ref="B8:J8"/>
  </mergeCells>
  <printOptions horizontalCentered="1"/>
  <pageMargins left="0.43307086614173229" right="0.43307086614173229" top="0.74803149606299213" bottom="0.74803149606299213" header="0.31496062992125984" footer="0.31496062992125984"/>
  <pageSetup paperSize="9" orientation="portrait" verticalDpi="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2</vt:i4>
      </vt:variant>
      <vt:variant>
        <vt:lpstr>Imenovani rasponi</vt:lpstr>
      </vt:variant>
      <vt:variant>
        <vt:i4>2</vt:i4>
      </vt:variant>
    </vt:vector>
  </HeadingPairs>
  <TitlesOfParts>
    <vt:vector size="4" baseType="lpstr">
      <vt:lpstr>ARO</vt:lpstr>
      <vt:lpstr>Upute</vt:lpstr>
      <vt:lpstr>ARO!Ispis_naslova</vt:lpstr>
      <vt:lpstr>ARO!Podrucje_ispisa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Saša Čolić</dc:creator>
  <cp:lastModifiedBy>Marija Grbin Živković</cp:lastModifiedBy>
  <cp:lastPrinted>2024-10-25T11:51:42Z</cp:lastPrinted>
  <dcterms:created xsi:type="dcterms:W3CDTF">2024-10-01T09:06:14Z</dcterms:created>
  <dcterms:modified xsi:type="dcterms:W3CDTF">2024-10-25T12:59:18Z</dcterms:modified>
</cp:coreProperties>
</file>